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1515" yWindow="870" windowWidth="19440" windowHeight="9945" activeTab="2"/>
  </bookViews>
  <sheets>
    <sheet name="About" sheetId="3" r:id="rId1"/>
    <sheet name="Introduction and Instructions" sheetId="2" r:id="rId2"/>
    <sheet name="Pricing Worksheet" sheetId="1" r:id="rId3"/>
  </sheets>
  <calcPr calcId="145621"/>
</workbook>
</file>

<file path=xl/calcChain.xml><?xml version="1.0" encoding="utf-8"?>
<calcChain xmlns="http://schemas.openxmlformats.org/spreadsheetml/2006/main">
  <c r="C21" i="1"/>
  <c r="C19"/>
  <c r="D17"/>
  <c r="F13"/>
  <c r="D13"/>
  <c r="C25" l="1"/>
  <c r="C22"/>
  <c r="C24" s="1"/>
  <c r="D21"/>
  <c r="D25" s="1"/>
  <c r="D30" l="1"/>
  <c r="D32" s="1"/>
  <c r="D39" s="1"/>
  <c r="D35" l="1"/>
  <c r="D36" s="1"/>
  <c r="D37" s="1"/>
  <c r="D41" s="1"/>
  <c r="D22"/>
  <c r="D24" s="1"/>
  <c r="D40" l="1"/>
</calcChain>
</file>

<file path=xl/comments1.xml><?xml version="1.0" encoding="utf-8"?>
<comments xmlns="http://schemas.openxmlformats.org/spreadsheetml/2006/main">
  <authors>
    <author>Jeannine</author>
  </authors>
  <commentList>
    <comment ref="D18" authorId="0">
      <text>
        <r>
          <rPr>
            <sz val="9"/>
            <color indexed="81"/>
            <rFont val="Tahoma"/>
            <family val="2"/>
          </rPr>
          <t>If this value is known, it will change the live weight market price comparison and the gross value compared to selling live</t>
        </r>
      </text>
    </comment>
    <comment ref="G18" authorId="0">
      <text>
        <r>
          <rPr>
            <sz val="9"/>
            <color indexed="81"/>
            <rFont val="Tahoma"/>
            <family val="2"/>
          </rPr>
          <t>(Carcass weight / live weight) * 100 = dressing percentage</t>
        </r>
      </text>
    </comment>
    <comment ref="G19" authorId="0">
      <text>
        <r>
          <rPr>
            <sz val="9"/>
            <color indexed="81"/>
            <rFont val="Tahoma"/>
            <family val="2"/>
          </rPr>
          <t xml:space="preserve">Hot carcass weight is taken immediately after slaughter and can be 2 to 5% higher than cold carcass weight which is taken after the carcass is cooled and before it is cut into wholesale and retail cuts. </t>
        </r>
      </text>
    </comment>
    <comment ref="G22" authorId="0">
      <text>
        <r>
          <rPr>
            <sz val="9"/>
            <color indexed="81"/>
            <rFont val="Tahoma"/>
            <family val="2"/>
          </rPr>
          <t>If live weight is unknown, it can be estimated using an average dressing percentage and the carcass weight. Ex. 700 lb carcass weight of a beef breed steer and an estimated 63% dressing percentage. 700/.63 = 1111 lb live weight</t>
        </r>
      </text>
    </comment>
    <comment ref="G31" authorId="0">
      <text>
        <r>
          <rPr>
            <b/>
            <u/>
            <sz val="9"/>
            <color indexed="81"/>
            <rFont val="Tahoma"/>
            <family val="2"/>
          </rPr>
          <t>Yield Grade  Carcass yield in retail bone-in cuts for beef steers     Carcass yield in retail, boneless closely trimmed cuts*</t>
        </r>
        <r>
          <rPr>
            <sz val="9"/>
            <color indexed="81"/>
            <rFont val="Tahoma"/>
            <family val="2"/>
          </rPr>
          <t xml:space="preserve">
1                   80% or higher                                                                    55%
2                   75-79%                                                                             52%
3                   70-74%                                                                             50%
4                   65-69%                                                                             48%
</t>
        </r>
        <r>
          <rPr>
            <u/>
            <sz val="9"/>
            <color indexed="81"/>
            <rFont val="Tahoma"/>
            <family val="2"/>
          </rPr>
          <t xml:space="preserve">5                   Less than 65%                                                                   45%                                                                                    </t>
        </r>
        <r>
          <rPr>
            <sz val="9"/>
            <color indexed="81"/>
            <rFont val="Tahoma"/>
            <family val="2"/>
          </rPr>
          <t xml:space="preserve">
*from the round, rib, loin, and chuck
Additional information found at: http://msue.anr.msu.edu/news/how_much_to_expect_when_buying_freezer_beef_part_one 
           </t>
        </r>
      </text>
    </comment>
  </commentList>
</comments>
</file>

<file path=xl/sharedStrings.xml><?xml version="1.0" encoding="utf-8"?>
<sst xmlns="http://schemas.openxmlformats.org/spreadsheetml/2006/main" count="121" uniqueCount="96">
  <si>
    <t>Grain Fed Freezer Beef Pricing Spreadsheet</t>
  </si>
  <si>
    <t>Your Numbers</t>
  </si>
  <si>
    <t>%</t>
  </si>
  <si>
    <t>lb</t>
  </si>
  <si>
    <t>Beef 62-64%, Holstein 58-60%</t>
  </si>
  <si>
    <t>carcass weight X agreed on price</t>
  </si>
  <si>
    <t>final carcass price / estimated live weight</t>
  </si>
  <si>
    <t>carcass weight x carcass yield percent</t>
  </si>
  <si>
    <t>cost from locker plant</t>
  </si>
  <si>
    <t>cutting wrap price x carcass weight</t>
  </si>
  <si>
    <t>http://www.ers.usda.gov/data-products/meat-price-spreads.aspx</t>
  </si>
  <si>
    <t xml:space="preserve">*can be found here </t>
  </si>
  <si>
    <t>enter/change values based on your situation</t>
  </si>
  <si>
    <t>price agreed on between buyer and seller or set by seller</t>
  </si>
  <si>
    <t>Notes</t>
  </si>
  <si>
    <t>obtained from area fed cattle sales data</t>
  </si>
  <si>
    <t>enter if values are known</t>
  </si>
  <si>
    <t>lives weight often not known and not necessary to use this spreadsheet</t>
  </si>
  <si>
    <t xml:space="preserve">Savings value to consumer percentage </t>
  </si>
  <si>
    <t>Hover cursor over cells that have red corners to find out more information on that topic</t>
  </si>
  <si>
    <t xml:space="preserve">and </t>
  </si>
  <si>
    <t>Freezer Beef Pricing Worksheet ver 1.0</t>
  </si>
  <si>
    <t>Introduction</t>
  </si>
  <si>
    <t>Beef pricing example comparing live price and hanging carcass price</t>
  </si>
  <si>
    <t>Cost of feed</t>
  </si>
  <si>
    <t xml:space="preserve">many factors impact this including ADG, days on feed, type of feed, etc. </t>
  </si>
  <si>
    <t xml:space="preserve">to purchase and to sell </t>
  </si>
  <si>
    <t>Total input costs</t>
  </si>
  <si>
    <t>Cost if average retail price used</t>
  </si>
  <si>
    <t>/lb</t>
  </si>
  <si>
    <t>/head</t>
  </si>
  <si>
    <t xml:space="preserve">Savings value  to consumer per pound </t>
  </si>
  <si>
    <t>Estimated live weight of animal</t>
  </si>
  <si>
    <t>Carcass weight</t>
  </si>
  <si>
    <t>Carcass price</t>
  </si>
  <si>
    <t>Live weight market price comparison</t>
  </si>
  <si>
    <t>Current live price/ lb of similar animals</t>
  </si>
  <si>
    <t>hot carcass weight (HCW) or cold carcass weight (CCW) depending on processor</t>
  </si>
  <si>
    <t>Carcass yield</t>
  </si>
  <si>
    <t>Estimated pounds of product take-home to freezer</t>
  </si>
  <si>
    <t>Slaughter cost</t>
  </si>
  <si>
    <t>Cutting, wrapping and freezing cost/ lb</t>
  </si>
  <si>
    <t>Processing and packaging cost</t>
  </si>
  <si>
    <t>Total packaged carcass value</t>
  </si>
  <si>
    <t>Final packaged price per lb of retail product</t>
  </si>
  <si>
    <t>est pounds take-home x current retail Choice beef price</t>
  </si>
  <si>
    <t>current Choice retail price - estimated final packaged price/lb</t>
  </si>
  <si>
    <t>(1- (estimated final packaged price/ current retail cost)) x 100</t>
  </si>
  <si>
    <t xml:space="preserve">total packaged carcass value / estimated pounds product take-home </t>
  </si>
  <si>
    <t>Instructions</t>
  </si>
  <si>
    <t>example values</t>
  </si>
  <si>
    <t>Initial cost of feeder</t>
  </si>
  <si>
    <r>
      <t>hot or cold carcass weight from slaughter</t>
    </r>
    <r>
      <rPr>
        <sz val="12"/>
        <rFont val="Calibri"/>
        <family val="2"/>
        <scheme val="minor"/>
      </rPr>
      <t xml:space="preserve"> plant</t>
    </r>
  </si>
  <si>
    <r>
      <t xml:space="preserve">weight x price paid; </t>
    </r>
    <r>
      <rPr>
        <sz val="12"/>
        <rFont val="Calibri"/>
        <family val="2"/>
        <scheme val="minor"/>
      </rPr>
      <t>opportunity cost if home raised</t>
    </r>
  </si>
  <si>
    <t>Cost of producing beef animal example</t>
  </si>
  <si>
    <t>Product pricing calculation and comparison of buying direct vs. retail prices</t>
  </si>
  <si>
    <t>Use with customers to determine their overall cost and estimated yield</t>
  </si>
  <si>
    <t>Unit</t>
  </si>
  <si>
    <t>Gross carcass price</t>
  </si>
  <si>
    <t>(Est.) Live weight known</t>
  </si>
  <si>
    <t>Carcass weight known</t>
  </si>
  <si>
    <t>Est gross gain or loss compared to selling live</t>
  </si>
  <si>
    <t>Est profit or loss compared to input costs</t>
  </si>
  <si>
    <t>Dressing percentage (estimated)</t>
  </si>
  <si>
    <t>Variable by 2-5% if hot vs. cold carcass weight used</t>
  </si>
  <si>
    <t>Additional resources that may be helpful</t>
  </si>
  <si>
    <t>http://fyi.uwex.edu/wbic/</t>
  </si>
  <si>
    <t xml:space="preserve">http://www.ers.usda.gov/data-products/meat-price-spreads.aspx </t>
  </si>
  <si>
    <t>can be found at</t>
  </si>
  <si>
    <t>Current retail price of Choice beef</t>
  </si>
  <si>
    <t>enter value from number generated in other section</t>
  </si>
  <si>
    <t>yardage cost x days on feed (i.e. $0.45/d and 200 days on feed)</t>
  </si>
  <si>
    <t>cost of time and other expenses</t>
  </si>
  <si>
    <t>This spreadsheet/ worksheet can be used to help buyers and sellers determine sale prices for direct marketing of grain fed beef animals.</t>
  </si>
  <si>
    <t>This spreadsheet tool can be utilized to calcluate estimated gain/loss for beef producers direct marketing beef. It can also be used for beef producers to provide information on cost comparison, expected amount of beef, etc. It is intended to be used by beef producers direct marketing beef, mainly in the form of freezer beef when selling whole animals, halves, and quarters of beef.</t>
  </si>
  <si>
    <t xml:space="preserve">Enter your values in green cells and enter values in grey cells if you have them. Output will be in white cells. Blue cells are example figures. Yellow cell needs to have number generated in green entered. </t>
  </si>
  <si>
    <r>
      <rPr>
        <b/>
        <sz val="12"/>
        <color rgb="FFFF0000"/>
        <rFont val="Calibri"/>
        <family val="2"/>
        <scheme val="minor"/>
      </rPr>
      <t>Disclaimer</t>
    </r>
    <r>
      <rPr>
        <b/>
        <sz val="12"/>
        <color theme="1"/>
        <rFont val="Calibri"/>
        <family val="2"/>
        <scheme val="minor"/>
      </rPr>
      <t>:</t>
    </r>
    <r>
      <rPr>
        <sz val="12"/>
        <color theme="1"/>
        <rFont val="Calibri"/>
        <family val="2"/>
        <scheme val="minor"/>
      </rPr>
      <t xml:space="preserve"> This worksheet is designed to assist people in estimating costs and making comparisons. The authors or insitutions associated with the program are not responsible for loss of income, outdated prices, and other missing information. </t>
    </r>
  </si>
  <si>
    <t>Enterprise and breakeven spreadsheets can be found at these websites to more accurately calculate cost of production.</t>
  </si>
  <si>
    <r>
      <rPr>
        <b/>
        <sz val="11"/>
        <color theme="1"/>
        <rFont val="Calibri"/>
        <family val="2"/>
        <scheme val="minor"/>
      </rPr>
      <t>Reviewed by:</t>
    </r>
    <r>
      <rPr>
        <sz val="11"/>
        <color theme="1"/>
        <rFont val="Calibri"/>
        <family val="2"/>
        <scheme val="minor"/>
      </rPr>
      <t xml:space="preserve"> Carl Duley, Adam Hady, and Steve Huntzicker</t>
    </r>
  </si>
  <si>
    <t>after accounting for all costs</t>
  </si>
  <si>
    <t>University of Wisconsin-Extension, Cooperative Extension, in cooperation with the U.S. Department of Agriculture and Wisconsin counties, publishes this information to further the purpose of the May 8 and June 30, 1914, Acts of Congress. An EEO/AA employer, the University of Wisconsin-Extension, Cooperative Extension provides equal opportunities in employment and programming, including Title IX and ADA requirements. If you have a disability and require this information in an alternative format, or if you would like to submit a copyright request, please contact Cooperative Extension Publishing at 432 N. Lake St., Rm. 227, Madison, WI 53706; pubs@uwex.edu; or (608) 263-2770 (711 for Relay).</t>
  </si>
  <si>
    <t xml:space="preserve">Management </t>
  </si>
  <si>
    <t>Transportation and marketing</t>
  </si>
  <si>
    <t>Yardage including labor</t>
  </si>
  <si>
    <t>Other costs</t>
  </si>
  <si>
    <t xml:space="preserve">commission, beef checkoff, death loss, vet and medical, interest on feeder and feed, etc. </t>
  </si>
  <si>
    <t>Example Sept. 2014</t>
  </si>
  <si>
    <t>MSU is an affirmative-action, equal-opportunity employer. Michigan State University Extension programs and materials are open to all without regard to race, color, national origin, gender, gender identity, religion, age, height, weight, disability, political beliefs, sexual orientation, marital status, family status or veteran status. Issued in furtherance
of MSU Extension work, acts of May 8 and June 30, 1914, in cooperation with the U.S. Department of Agriculture. Margaret Bethel, Director, MSU Extension, East Lansing, MI 48824. This information is for educational purposes only. Reference to commercial products or trade names does not imply endorsement by MSU Extension or bias against those not mentioned.</t>
  </si>
  <si>
    <r>
      <rPr>
        <b/>
        <sz val="16"/>
        <color theme="1"/>
        <rFont val="Calibri"/>
        <family val="2"/>
        <scheme val="minor"/>
      </rPr>
      <t>Developed by:</t>
    </r>
    <r>
      <rPr>
        <sz val="16"/>
        <color theme="1"/>
        <rFont val="Calibri"/>
        <family val="2"/>
        <scheme val="minor"/>
      </rPr>
      <t xml:space="preserve"> Jeannine Schweihofer, J. Roy Black, Bill Halfman, Kevin Gould, Jerry Lindquist</t>
    </r>
  </si>
  <si>
    <t>http://msue.anr.msu.edu/program/info/meat_marketing_processing</t>
  </si>
  <si>
    <t>http://msue.anr.msu.edu/topic/info/beef</t>
  </si>
  <si>
    <t>Carcass weight (enter value from C19 or D19 above)</t>
  </si>
  <si>
    <t>enter value generated in cell C19 or D19</t>
  </si>
  <si>
    <t>To advance to the Instructions and Pricing Worksheet, click on the tabs below.</t>
  </si>
  <si>
    <t>see yield grade information (hover mouse over red triangle)</t>
  </si>
  <si>
    <t>carcass value + slaughter plus+ cut &amp; wrap</t>
  </si>
</sst>
</file>

<file path=xl/styles.xml><?xml version="1.0" encoding="utf-8"?>
<styleSheet xmlns="http://schemas.openxmlformats.org/spreadsheetml/2006/main">
  <numFmts count="5">
    <numFmt numFmtId="6" formatCode="&quot;$&quot;#,##0_);[Red]\(&quot;$&quot;#,##0\)"/>
    <numFmt numFmtId="44" formatCode="_(&quot;$&quot;* #,##0.00_);_(&quot;$&quot;* \(#,##0.00\);_(&quot;$&quot;* &quot;-&quot;??_);_(@_)"/>
    <numFmt numFmtId="164" formatCode="&quot;$&quot;#,##0.00"/>
    <numFmt numFmtId="165" formatCode="[$-409]mmmm\ d\,\ yyyy;@"/>
    <numFmt numFmtId="166" formatCode="0.0"/>
  </numFmts>
  <fonts count="20">
    <font>
      <sz val="11"/>
      <color theme="1"/>
      <name val="Calibri"/>
      <family val="2"/>
      <scheme val="minor"/>
    </font>
    <font>
      <b/>
      <sz val="11"/>
      <color theme="1"/>
      <name val="Calibri"/>
      <family val="2"/>
      <scheme val="minor"/>
    </font>
    <font>
      <sz val="14"/>
      <color theme="1"/>
      <name val="Calibri"/>
      <family val="2"/>
      <scheme val="minor"/>
    </font>
    <font>
      <sz val="11"/>
      <color theme="1"/>
      <name val="Calibri"/>
      <family val="2"/>
      <scheme val="minor"/>
    </font>
    <font>
      <u/>
      <sz val="11"/>
      <color theme="10"/>
      <name val="Calibri"/>
      <family val="2"/>
      <scheme val="minor"/>
    </font>
    <font>
      <sz val="9"/>
      <color indexed="81"/>
      <name val="Tahoma"/>
      <family val="2"/>
    </font>
    <font>
      <sz val="16"/>
      <color theme="1"/>
      <name val="Calibri"/>
      <family val="2"/>
      <scheme val="minor"/>
    </font>
    <font>
      <sz val="26"/>
      <color theme="1"/>
      <name val="Calibri"/>
      <family val="2"/>
      <scheme val="minor"/>
    </font>
    <font>
      <b/>
      <sz val="26"/>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2"/>
      <name val="Calibri"/>
      <family val="2"/>
      <scheme val="minor"/>
    </font>
    <font>
      <b/>
      <sz val="12"/>
      <name val="Calibri"/>
      <family val="2"/>
      <scheme val="minor"/>
    </font>
    <font>
      <b/>
      <sz val="12"/>
      <color rgb="FFFF0000"/>
      <name val="Calibri"/>
      <family val="2"/>
      <scheme val="minor"/>
    </font>
    <font>
      <b/>
      <sz val="16"/>
      <color theme="1"/>
      <name val="Calibri"/>
      <family val="2"/>
      <scheme val="minor"/>
    </font>
    <font>
      <sz val="10"/>
      <color theme="1"/>
      <name val="Calibri"/>
      <family val="2"/>
      <scheme val="minor"/>
    </font>
    <font>
      <sz val="20"/>
      <color theme="1"/>
      <name val="Calibri"/>
      <family val="2"/>
      <scheme val="minor"/>
    </font>
    <font>
      <b/>
      <u/>
      <sz val="9"/>
      <color indexed="81"/>
      <name val="Tahoma"/>
      <family val="2"/>
    </font>
    <font>
      <u/>
      <sz val="9"/>
      <color indexed="81"/>
      <name val="Tahoma"/>
      <family val="2"/>
    </font>
  </fonts>
  <fills count="7">
    <fill>
      <patternFill patternType="none"/>
    </fill>
    <fill>
      <patternFill patternType="gray125"/>
    </fill>
    <fill>
      <patternFill patternType="solid">
        <fgColor theme="3" tint="0.79998168889431442"/>
        <bgColor indexed="64"/>
      </patternFill>
    </fill>
    <fill>
      <patternFill patternType="solid">
        <fgColor theme="2"/>
        <bgColor indexed="64"/>
      </patternFill>
    </fill>
    <fill>
      <patternFill patternType="solid">
        <fgColor rgb="FF92D050"/>
        <bgColor indexed="64"/>
      </patternFill>
    </fill>
    <fill>
      <patternFill patternType="solid">
        <fgColor theme="0"/>
        <bgColor indexed="64"/>
      </patternFill>
    </fill>
    <fill>
      <patternFill patternType="solid">
        <fgColor rgb="FFFFFF00"/>
        <bgColor indexed="64"/>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top/>
      <bottom style="double">
        <color indexed="64"/>
      </bottom>
      <diagonal/>
    </border>
    <border>
      <left style="thin">
        <color auto="1"/>
      </left>
      <right style="thin">
        <color auto="1"/>
      </right>
      <top style="thin">
        <color auto="1"/>
      </top>
      <bottom style="double">
        <color indexed="64"/>
      </bottom>
      <diagonal/>
    </border>
    <border>
      <left/>
      <right/>
      <top style="thin">
        <color indexed="64"/>
      </top>
      <bottom style="thin">
        <color indexed="64"/>
      </bottom>
      <diagonal/>
    </border>
    <border>
      <left style="thin">
        <color auto="1"/>
      </left>
      <right style="thin">
        <color auto="1"/>
      </right>
      <top/>
      <bottom style="double">
        <color indexed="64"/>
      </bottom>
      <diagonal/>
    </border>
  </borders>
  <cellStyleXfs count="4">
    <xf numFmtId="0" fontId="0" fillId="0" borderId="0"/>
    <xf numFmtId="44" fontId="3" fillId="0" borderId="0" applyFont="0" applyFill="0" applyBorder="0" applyAlignment="0" applyProtection="0"/>
    <xf numFmtId="0" fontId="4" fillId="0" borderId="0" applyNumberFormat="0" applyFill="0" applyBorder="0" applyAlignment="0" applyProtection="0"/>
    <xf numFmtId="9" fontId="3" fillId="0" borderId="0" applyFont="0" applyFill="0" applyBorder="0" applyAlignment="0" applyProtection="0"/>
  </cellStyleXfs>
  <cellXfs count="69">
    <xf numFmtId="0" fontId="0" fillId="0" borderId="0" xfId="0"/>
    <xf numFmtId="0" fontId="0" fillId="0" borderId="0" xfId="0" applyAlignment="1">
      <alignment horizontal="center"/>
    </xf>
    <xf numFmtId="0" fontId="0" fillId="0" borderId="0" xfId="0" applyAlignment="1">
      <alignment horizontal="center" wrapText="1"/>
    </xf>
    <xf numFmtId="0" fontId="10" fillId="0" borderId="0" xfId="0" applyFont="1"/>
    <xf numFmtId="0" fontId="11" fillId="0" borderId="0" xfId="0" applyFont="1"/>
    <xf numFmtId="0" fontId="11" fillId="4" borderId="0" xfId="0" applyFont="1" applyFill="1"/>
    <xf numFmtId="0" fontId="11" fillId="3" borderId="0" xfId="0" applyFont="1" applyFill="1"/>
    <xf numFmtId="0" fontId="11" fillId="2" borderId="0" xfId="0" applyFont="1" applyFill="1"/>
    <xf numFmtId="0" fontId="11" fillId="6" borderId="0" xfId="0" applyFont="1" applyFill="1"/>
    <xf numFmtId="0" fontId="11" fillId="0" borderId="0" xfId="0" applyFont="1" applyFill="1"/>
    <xf numFmtId="0" fontId="6" fillId="0" borderId="0" xfId="0" applyFont="1" applyAlignment="1">
      <alignment wrapText="1"/>
    </xf>
    <xf numFmtId="0" fontId="8" fillId="0" borderId="0" xfId="0" applyFont="1" applyAlignment="1"/>
    <xf numFmtId="165" fontId="7" fillId="0" borderId="0" xfId="0" applyNumberFormat="1" applyFont="1" applyAlignment="1"/>
    <xf numFmtId="44" fontId="11" fillId="4" borderId="1" xfId="1" applyFont="1" applyFill="1" applyBorder="1" applyProtection="1">
      <protection locked="0"/>
    </xf>
    <xf numFmtId="0" fontId="11" fillId="4" borderId="1" xfId="0" applyFont="1" applyFill="1" applyBorder="1" applyProtection="1">
      <protection locked="0"/>
    </xf>
    <xf numFmtId="0" fontId="11" fillId="3" borderId="1" xfId="0" applyFont="1" applyFill="1" applyBorder="1" applyProtection="1">
      <protection locked="0"/>
    </xf>
    <xf numFmtId="0" fontId="11" fillId="6" borderId="1" xfId="0" applyFont="1" applyFill="1" applyBorder="1" applyProtection="1">
      <protection locked="0"/>
    </xf>
    <xf numFmtId="0" fontId="0" fillId="0" borderId="0" xfId="0" applyProtection="1"/>
    <xf numFmtId="0" fontId="16" fillId="4" borderId="0" xfId="0" applyFont="1" applyFill="1" applyProtection="1"/>
    <xf numFmtId="0" fontId="16" fillId="0" borderId="0" xfId="0" applyFont="1" applyProtection="1"/>
    <xf numFmtId="0" fontId="0" fillId="0" borderId="0" xfId="0" applyAlignment="1" applyProtection="1">
      <alignment horizontal="center"/>
    </xf>
    <xf numFmtId="0" fontId="16" fillId="3" borderId="0" xfId="0" applyFont="1" applyFill="1" applyProtection="1"/>
    <xf numFmtId="0" fontId="16" fillId="6" borderId="0" xfId="0" applyFont="1" applyFill="1" applyProtection="1"/>
    <xf numFmtId="0" fontId="1" fillId="0" borderId="0" xfId="0" applyFont="1" applyProtection="1"/>
    <xf numFmtId="0" fontId="11" fillId="0" borderId="0" xfId="0" applyFont="1" applyProtection="1"/>
    <xf numFmtId="0" fontId="10" fillId="0" borderId="0" xfId="0" applyFont="1" applyAlignment="1" applyProtection="1">
      <alignment wrapText="1"/>
    </xf>
    <xf numFmtId="0" fontId="10" fillId="0" borderId="5" xfId="0" applyFont="1" applyBorder="1" applyAlignment="1" applyProtection="1">
      <alignment horizontal="center"/>
    </xf>
    <xf numFmtId="0" fontId="10" fillId="0" borderId="0" xfId="0" applyFont="1" applyFill="1" applyAlignment="1" applyProtection="1">
      <alignment wrapText="1"/>
    </xf>
    <xf numFmtId="0" fontId="10" fillId="0" borderId="0" xfId="0" applyFont="1" applyProtection="1"/>
    <xf numFmtId="0" fontId="12" fillId="0" borderId="0" xfId="0" applyFont="1" applyFill="1" applyProtection="1"/>
    <xf numFmtId="0" fontId="11" fillId="0" borderId="0" xfId="0" applyFont="1" applyAlignment="1" applyProtection="1">
      <alignment horizontal="center"/>
    </xf>
    <xf numFmtId="44" fontId="11" fillId="2" borderId="1" xfId="1" applyFont="1" applyFill="1" applyBorder="1" applyProtection="1"/>
    <xf numFmtId="0" fontId="13" fillId="0" borderId="3" xfId="0" applyFont="1" applyFill="1" applyBorder="1" applyProtection="1"/>
    <xf numFmtId="0" fontId="10" fillId="0" borderId="3" xfId="0" applyFont="1" applyBorder="1" applyProtection="1"/>
    <xf numFmtId="44" fontId="10" fillId="0" borderId="4" xfId="0" applyNumberFormat="1" applyFont="1" applyBorder="1" applyProtection="1"/>
    <xf numFmtId="0" fontId="10" fillId="0" borderId="3" xfId="0" applyFont="1" applyBorder="1" applyAlignment="1" applyProtection="1">
      <alignment horizontal="center"/>
    </xf>
    <xf numFmtId="44" fontId="10" fillId="0" borderId="4" xfId="1" applyFont="1" applyBorder="1" applyProtection="1"/>
    <xf numFmtId="0" fontId="0" fillId="0" borderId="0" xfId="0" applyFill="1" applyProtection="1"/>
    <xf numFmtId="0" fontId="10" fillId="0" borderId="5" xfId="0" applyFont="1" applyBorder="1" applyAlignment="1" applyProtection="1">
      <alignment wrapText="1"/>
    </xf>
    <xf numFmtId="1" fontId="11" fillId="0" borderId="1" xfId="0" applyNumberFormat="1" applyFont="1" applyFill="1" applyBorder="1" applyProtection="1"/>
    <xf numFmtId="0" fontId="11" fillId="2" borderId="1" xfId="0" applyFont="1" applyFill="1" applyBorder="1" applyProtection="1"/>
    <xf numFmtId="0" fontId="11" fillId="0" borderId="1" xfId="0" applyFont="1" applyBorder="1" applyProtection="1"/>
    <xf numFmtId="164" fontId="11" fillId="2" borderId="1" xfId="0" applyNumberFormat="1" applyFont="1" applyFill="1" applyBorder="1" applyProtection="1"/>
    <xf numFmtId="44" fontId="11" fillId="0" borderId="1" xfId="1" applyFont="1" applyBorder="1" applyProtection="1"/>
    <xf numFmtId="44" fontId="11" fillId="0" borderId="1" xfId="1" applyFont="1" applyFill="1" applyBorder="1" applyProtection="1"/>
    <xf numFmtId="44" fontId="10" fillId="0" borderId="1" xfId="1" applyFont="1" applyBorder="1" applyProtection="1"/>
    <xf numFmtId="6" fontId="10" fillId="2" borderId="1" xfId="0" applyNumberFormat="1" applyFont="1" applyFill="1" applyBorder="1" applyProtection="1"/>
    <xf numFmtId="0" fontId="11" fillId="0" borderId="6" xfId="0" applyFont="1" applyBorder="1" applyAlignment="1" applyProtection="1">
      <alignment horizontal="center"/>
    </xf>
    <xf numFmtId="6" fontId="10" fillId="2" borderId="4" xfId="0" applyNumberFormat="1" applyFont="1" applyFill="1" applyBorder="1" applyProtection="1"/>
    <xf numFmtId="0" fontId="0" fillId="5" borderId="0" xfId="0" applyFill="1" applyProtection="1"/>
    <xf numFmtId="0" fontId="2" fillId="0" borderId="0" xfId="0" applyFont="1" applyProtection="1"/>
    <xf numFmtId="0" fontId="11" fillId="2" borderId="1" xfId="0" applyNumberFormat="1" applyFont="1" applyFill="1" applyBorder="1" applyProtection="1"/>
    <xf numFmtId="0" fontId="4" fillId="0" borderId="0" xfId="2" applyProtection="1"/>
    <xf numFmtId="44" fontId="11" fillId="5" borderId="1" xfId="1" applyFont="1" applyFill="1" applyBorder="1" applyProtection="1"/>
    <xf numFmtId="0" fontId="11" fillId="0" borderId="3" xfId="0" applyFont="1" applyBorder="1" applyProtection="1"/>
    <xf numFmtId="166" fontId="10" fillId="0" borderId="4" xfId="3" applyNumberFormat="1" applyFont="1" applyBorder="1" applyProtection="1"/>
    <xf numFmtId="0" fontId="11" fillId="0" borderId="3" xfId="0" applyFont="1" applyBorder="1" applyAlignment="1" applyProtection="1">
      <alignment horizontal="center"/>
    </xf>
    <xf numFmtId="0" fontId="10" fillId="2" borderId="4" xfId="0" applyFont="1" applyFill="1" applyBorder="1" applyProtection="1"/>
    <xf numFmtId="0" fontId="4" fillId="0" borderId="0" xfId="2" applyProtection="1">
      <protection locked="0"/>
    </xf>
    <xf numFmtId="0" fontId="10" fillId="0" borderId="0" xfId="0" applyFont="1" applyAlignment="1">
      <alignment horizontal="left" wrapText="1"/>
    </xf>
    <xf numFmtId="0" fontId="8" fillId="0" borderId="0" xfId="0" applyFont="1" applyAlignment="1">
      <alignment horizontal="center"/>
    </xf>
    <xf numFmtId="165" fontId="17" fillId="0" borderId="0" xfId="0" applyNumberFormat="1" applyFont="1" applyAlignment="1">
      <alignment horizontal="center"/>
    </xf>
    <xf numFmtId="0" fontId="0" fillId="0" borderId="0" xfId="0" applyAlignment="1">
      <alignment horizontal="left" wrapText="1"/>
    </xf>
    <xf numFmtId="0" fontId="6" fillId="0" borderId="0" xfId="0" applyFont="1" applyAlignment="1">
      <alignment horizontal="left" wrapText="1"/>
    </xf>
    <xf numFmtId="0" fontId="11" fillId="0" borderId="0" xfId="0" applyFont="1" applyAlignment="1">
      <alignment horizontal="left" wrapText="1"/>
    </xf>
    <xf numFmtId="0" fontId="10" fillId="0" borderId="0" xfId="0" applyFont="1" applyAlignment="1">
      <alignment horizontal="left" wrapText="1"/>
    </xf>
    <xf numFmtId="0" fontId="9" fillId="0" borderId="2" xfId="0" applyFont="1" applyFill="1" applyBorder="1" applyAlignment="1" applyProtection="1">
      <alignment horizontal="center" wrapText="1"/>
    </xf>
    <xf numFmtId="0" fontId="9" fillId="0" borderId="2" xfId="0" applyFont="1" applyBorder="1" applyAlignment="1" applyProtection="1">
      <alignment horizontal="center"/>
    </xf>
    <xf numFmtId="0" fontId="9" fillId="0" borderId="0" xfId="0" applyFont="1" applyAlignment="1" applyProtection="1">
      <alignment horizontal="center"/>
    </xf>
  </cellXfs>
  <cellStyles count="4">
    <cellStyle name="Currency" xfId="1" builtinId="4"/>
    <cellStyle name="Hyperlink" xfId="2"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390525</xdr:colOff>
      <xdr:row>0</xdr:row>
      <xdr:rowOff>171450</xdr:rowOff>
    </xdr:from>
    <xdr:to>
      <xdr:col>8</xdr:col>
      <xdr:colOff>276225</xdr:colOff>
      <xdr:row>4</xdr:row>
      <xdr:rowOff>28575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tretch>
          <a:fillRect/>
        </a:stretch>
      </xdr:blipFill>
      <xdr:spPr>
        <a:xfrm>
          <a:off x="390525" y="171450"/>
          <a:ext cx="4762500" cy="619125"/>
        </a:xfrm>
        <a:prstGeom prst="rect">
          <a:avLst/>
        </a:prstGeom>
      </xdr:spPr>
    </xdr:pic>
    <xdr:clientData/>
  </xdr:twoCellAnchor>
  <xdr:twoCellAnchor editAs="oneCell">
    <xdr:from>
      <xdr:col>2</xdr:col>
      <xdr:colOff>142874</xdr:colOff>
      <xdr:row>8</xdr:row>
      <xdr:rowOff>9525</xdr:rowOff>
    </xdr:from>
    <xdr:to>
      <xdr:col>6</xdr:col>
      <xdr:colOff>514349</xdr:colOff>
      <xdr:row>13</xdr:row>
      <xdr:rowOff>65151</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xmlns="" val="0"/>
            </a:ext>
          </a:extLst>
        </a:blip>
        <a:stretch>
          <a:fillRect/>
        </a:stretch>
      </xdr:blipFill>
      <xdr:spPr>
        <a:xfrm>
          <a:off x="1457324" y="1533525"/>
          <a:ext cx="3000375" cy="100812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msue.anr.msu.edu/topic/info/beef" TargetMode="External"/><Relationship Id="rId2" Type="http://schemas.openxmlformats.org/officeDocument/2006/relationships/hyperlink" Target="http://fyi.uwex.edu/wbic/" TargetMode="External"/><Relationship Id="rId1" Type="http://schemas.openxmlformats.org/officeDocument/2006/relationships/hyperlink" Target="http://www.ers.usda.gov/data-products/meat-price-spreads.aspx"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3.bin"/><Relationship Id="rId1" Type="http://schemas.openxmlformats.org/officeDocument/2006/relationships/hyperlink" Target="http://www.ers.usda.gov/data-products/meat-price-spreads.aspx"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dimension ref="A7:J28"/>
  <sheetViews>
    <sheetView topLeftCell="A7" zoomScaleNormal="100" workbookViewId="0">
      <selection activeCell="A23" sqref="A23"/>
    </sheetView>
  </sheetViews>
  <sheetFormatPr defaultRowHeight="15"/>
  <sheetData>
    <row r="7" spans="1:10">
      <c r="E7" s="1" t="s">
        <v>20</v>
      </c>
    </row>
    <row r="15" spans="1:10" ht="33.75">
      <c r="A15" s="60" t="s">
        <v>21</v>
      </c>
      <c r="B15" s="60"/>
      <c r="C15" s="60"/>
      <c r="D15" s="60"/>
      <c r="E15" s="60"/>
      <c r="F15" s="60"/>
      <c r="G15" s="60"/>
      <c r="H15" s="60"/>
      <c r="I15" s="60"/>
      <c r="J15" s="11"/>
    </row>
    <row r="16" spans="1:10" ht="26.25" customHeight="1">
      <c r="A16" s="61">
        <v>41897</v>
      </c>
      <c r="B16" s="61"/>
      <c r="C16" s="61"/>
      <c r="D16" s="61"/>
      <c r="E16" s="61"/>
      <c r="F16" s="61"/>
      <c r="G16" s="61"/>
      <c r="H16" s="61"/>
      <c r="I16" s="61"/>
      <c r="J16" s="12"/>
    </row>
    <row r="17" spans="1:10" ht="15" customHeight="1">
      <c r="A17" s="2"/>
      <c r="B17" s="2"/>
      <c r="C17" s="2"/>
      <c r="D17" s="2"/>
      <c r="E17" s="2"/>
      <c r="F17" s="2"/>
      <c r="G17" s="2"/>
      <c r="H17" s="2"/>
      <c r="I17" s="2"/>
      <c r="J17" s="2"/>
    </row>
    <row r="18" spans="1:10">
      <c r="A18" s="2"/>
      <c r="B18" s="2"/>
      <c r="C18" s="2"/>
      <c r="D18" s="2"/>
      <c r="E18" s="2"/>
      <c r="F18" s="2"/>
      <c r="G18" s="2"/>
      <c r="H18" s="2"/>
      <c r="I18" s="2"/>
      <c r="J18" s="2"/>
    </row>
    <row r="19" spans="1:10" ht="48" customHeight="1">
      <c r="A19" s="63" t="s">
        <v>88</v>
      </c>
      <c r="B19" s="63"/>
      <c r="C19" s="63"/>
      <c r="D19" s="63"/>
      <c r="E19" s="63"/>
      <c r="F19" s="63"/>
      <c r="G19" s="63"/>
      <c r="H19" s="63"/>
      <c r="I19" s="63"/>
      <c r="J19" s="10"/>
    </row>
    <row r="20" spans="1:10" ht="15" customHeight="1">
      <c r="A20" s="10"/>
      <c r="B20" s="10"/>
      <c r="C20" s="10"/>
      <c r="D20" s="10"/>
      <c r="E20" s="10"/>
      <c r="F20" s="10"/>
      <c r="G20" s="10"/>
      <c r="H20" s="10"/>
      <c r="I20" s="10"/>
      <c r="J20" s="10"/>
    </row>
    <row r="21" spans="1:10">
      <c r="A21" s="62" t="s">
        <v>78</v>
      </c>
      <c r="B21" s="62"/>
      <c r="C21" s="62"/>
      <c r="D21" s="62"/>
      <c r="E21" s="62"/>
      <c r="F21" s="62"/>
      <c r="G21" s="62"/>
      <c r="H21" s="62"/>
      <c r="I21" s="62"/>
      <c r="J21" s="2"/>
    </row>
    <row r="22" spans="1:10">
      <c r="A22" s="62"/>
      <c r="B22" s="62"/>
      <c r="C22" s="62"/>
      <c r="D22" s="62"/>
      <c r="E22" s="62"/>
      <c r="F22" s="62"/>
      <c r="G22" s="62"/>
      <c r="H22" s="62"/>
      <c r="I22" s="62"/>
      <c r="J22" s="2"/>
    </row>
    <row r="23" spans="1:10">
      <c r="A23" t="s">
        <v>93</v>
      </c>
      <c r="J23" s="2"/>
    </row>
    <row r="24" spans="1:10" ht="139.5" customHeight="1">
      <c r="A24" s="62" t="s">
        <v>87</v>
      </c>
      <c r="B24" s="62"/>
      <c r="C24" s="62"/>
      <c r="D24" s="62"/>
      <c r="E24" s="62"/>
      <c r="F24" s="62"/>
      <c r="G24" s="62"/>
      <c r="H24" s="62"/>
      <c r="I24" s="62"/>
      <c r="J24" s="2"/>
    </row>
    <row r="25" spans="1:10">
      <c r="A25" s="2"/>
      <c r="B25" s="2"/>
      <c r="C25" s="2"/>
      <c r="D25" s="2"/>
      <c r="E25" s="2"/>
      <c r="F25" s="2"/>
      <c r="G25" s="2"/>
      <c r="H25" s="2"/>
      <c r="I25" s="2"/>
      <c r="J25" s="2"/>
    </row>
    <row r="26" spans="1:10" ht="123.75" customHeight="1">
      <c r="A26" s="62" t="s">
        <v>80</v>
      </c>
      <c r="B26" s="62"/>
      <c r="C26" s="62"/>
      <c r="D26" s="62"/>
      <c r="E26" s="62"/>
      <c r="F26" s="62"/>
      <c r="G26" s="62"/>
      <c r="H26" s="62"/>
      <c r="I26" s="62"/>
      <c r="J26" s="2"/>
    </row>
    <row r="27" spans="1:10">
      <c r="A27" s="2"/>
      <c r="B27" s="2"/>
      <c r="C27" s="2"/>
      <c r="D27" s="2"/>
      <c r="E27" s="2"/>
      <c r="F27" s="2"/>
      <c r="G27" s="2"/>
      <c r="H27" s="2"/>
      <c r="I27" s="2"/>
      <c r="J27" s="2"/>
    </row>
    <row r="28" spans="1:10">
      <c r="A28" s="2"/>
      <c r="B28" s="2"/>
      <c r="C28" s="2"/>
      <c r="D28" s="2"/>
      <c r="E28" s="2"/>
      <c r="F28" s="2"/>
      <c r="G28" s="2"/>
      <c r="H28" s="2"/>
      <c r="I28" s="2"/>
      <c r="J28" s="2"/>
    </row>
  </sheetData>
  <sheetProtection password="EC32" sheet="1" objects="1" scenarios="1" selectLockedCells="1"/>
  <mergeCells count="7">
    <mergeCell ref="A15:I15"/>
    <mergeCell ref="A16:I16"/>
    <mergeCell ref="A26:I26"/>
    <mergeCell ref="A21:I21"/>
    <mergeCell ref="A24:I24"/>
    <mergeCell ref="A22:I22"/>
    <mergeCell ref="A19:I19"/>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dimension ref="A1:I24"/>
  <sheetViews>
    <sheetView topLeftCell="A4" workbookViewId="0">
      <selection activeCell="A20" sqref="A20"/>
    </sheetView>
  </sheetViews>
  <sheetFormatPr defaultColWidth="9.140625" defaultRowHeight="15.75"/>
  <cols>
    <col min="1" max="16384" width="9.140625" style="4"/>
  </cols>
  <sheetData>
    <row r="1" spans="1:9">
      <c r="A1" s="3" t="s">
        <v>22</v>
      </c>
    </row>
    <row r="2" spans="1:9" ht="32.25" customHeight="1">
      <c r="A2" s="64" t="s">
        <v>73</v>
      </c>
      <c r="B2" s="64"/>
      <c r="C2" s="64"/>
      <c r="D2" s="64"/>
      <c r="E2" s="64"/>
      <c r="F2" s="64"/>
      <c r="G2" s="64"/>
      <c r="H2" s="64"/>
      <c r="I2" s="64"/>
    </row>
    <row r="4" spans="1:9" ht="79.5" customHeight="1">
      <c r="A4" s="64" t="s">
        <v>74</v>
      </c>
      <c r="B4" s="64"/>
      <c r="C4" s="64"/>
      <c r="D4" s="64"/>
      <c r="E4" s="64"/>
      <c r="F4" s="64"/>
      <c r="G4" s="64"/>
      <c r="H4" s="64"/>
      <c r="I4" s="64"/>
    </row>
    <row r="6" spans="1:9">
      <c r="A6" s="3" t="s">
        <v>49</v>
      </c>
    </row>
    <row r="7" spans="1:9">
      <c r="A7" s="4" t="s">
        <v>19</v>
      </c>
    </row>
    <row r="8" spans="1:9" ht="47.25" customHeight="1">
      <c r="A8" s="64" t="s">
        <v>75</v>
      </c>
      <c r="B8" s="64"/>
      <c r="C8" s="64"/>
      <c r="D8" s="64"/>
      <c r="E8" s="64"/>
      <c r="F8" s="64"/>
      <c r="G8" s="64"/>
      <c r="H8" s="64"/>
      <c r="I8" s="64"/>
    </row>
    <row r="9" spans="1:9">
      <c r="A9" s="5"/>
      <c r="B9" s="4" t="s">
        <v>12</v>
      </c>
    </row>
    <row r="10" spans="1:9">
      <c r="A10" s="6"/>
      <c r="B10" s="4" t="s">
        <v>16</v>
      </c>
    </row>
    <row r="11" spans="1:9">
      <c r="A11" s="7"/>
      <c r="B11" s="4" t="s">
        <v>50</v>
      </c>
    </row>
    <row r="12" spans="1:9">
      <c r="A12" s="8"/>
      <c r="B12" s="4" t="s">
        <v>70</v>
      </c>
    </row>
    <row r="13" spans="1:9">
      <c r="A13" s="9"/>
    </row>
    <row r="14" spans="1:9" ht="48" customHeight="1">
      <c r="A14" s="65" t="s">
        <v>76</v>
      </c>
      <c r="B14" s="65"/>
      <c r="C14" s="65"/>
      <c r="D14" s="65"/>
      <c r="E14" s="65"/>
      <c r="F14" s="65"/>
      <c r="G14" s="65"/>
      <c r="H14" s="65"/>
      <c r="I14" s="65"/>
    </row>
    <row r="15" spans="1:9" ht="15.6" customHeight="1">
      <c r="A15" s="59"/>
      <c r="B15" s="59"/>
      <c r="C15" s="59"/>
      <c r="D15" s="59"/>
      <c r="E15" s="59"/>
      <c r="F15" s="59"/>
      <c r="G15" s="59"/>
      <c r="H15" s="59"/>
      <c r="I15" s="59"/>
    </row>
    <row r="16" spans="1:9" ht="15.95" customHeight="1">
      <c r="A16" t="s">
        <v>93</v>
      </c>
      <c r="B16" s="59"/>
      <c r="C16" s="59"/>
      <c r="D16" s="59"/>
      <c r="E16" s="59"/>
      <c r="F16" s="59"/>
      <c r="G16" s="59"/>
      <c r="H16" s="59"/>
      <c r="I16" s="59"/>
    </row>
    <row r="18" spans="1:9">
      <c r="A18" s="3" t="s">
        <v>65</v>
      </c>
    </row>
    <row r="19" spans="1:9" ht="32.25" customHeight="1">
      <c r="A19" s="64" t="s">
        <v>77</v>
      </c>
      <c r="B19" s="64"/>
      <c r="C19" s="64"/>
      <c r="D19" s="64"/>
      <c r="E19" s="64"/>
      <c r="F19" s="64"/>
      <c r="G19" s="64"/>
      <c r="H19" s="64"/>
      <c r="I19" s="64"/>
    </row>
    <row r="20" spans="1:9">
      <c r="A20" s="58" t="s">
        <v>66</v>
      </c>
    </row>
    <row r="21" spans="1:9">
      <c r="A21" s="58" t="s">
        <v>89</v>
      </c>
    </row>
    <row r="22" spans="1:9">
      <c r="A22" s="58" t="s">
        <v>90</v>
      </c>
    </row>
    <row r="23" spans="1:9">
      <c r="A23" s="24" t="s">
        <v>11</v>
      </c>
    </row>
    <row r="24" spans="1:9">
      <c r="A24" s="58" t="s">
        <v>10</v>
      </c>
    </row>
  </sheetData>
  <sheetProtection password="EC32" sheet="1" objects="1" scenarios="1" selectLockedCells="1"/>
  <mergeCells count="5">
    <mergeCell ref="A2:I2"/>
    <mergeCell ref="A4:I4"/>
    <mergeCell ref="A8:I8"/>
    <mergeCell ref="A14:I14"/>
    <mergeCell ref="A19:I19"/>
  </mergeCells>
  <hyperlinks>
    <hyperlink ref="A24" r:id="rId1"/>
    <hyperlink ref="A20" r:id="rId2"/>
    <hyperlink ref="A22" r:id="rId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dimension ref="A1:K44"/>
  <sheetViews>
    <sheetView tabSelected="1" zoomScale="125" zoomScaleNormal="125" workbookViewId="0">
      <selection activeCell="C17" sqref="C17"/>
    </sheetView>
  </sheetViews>
  <sheetFormatPr defaultColWidth="8.7109375" defaultRowHeight="15"/>
  <cols>
    <col min="1" max="1" width="40" style="17" customWidth="1"/>
    <col min="2" max="2" width="4.5703125" style="17" customWidth="1"/>
    <col min="3" max="3" width="12.7109375" style="17" customWidth="1"/>
    <col min="4" max="4" width="12.5703125" style="17" customWidth="1"/>
    <col min="5" max="5" width="6.5703125" style="20" customWidth="1"/>
    <col min="6" max="6" width="12.5703125" style="17" customWidth="1"/>
    <col min="7" max="9" width="8.7109375" style="17"/>
    <col min="10" max="10" width="7.140625" style="17" customWidth="1"/>
    <col min="11" max="16384" width="8.7109375" style="17"/>
  </cols>
  <sheetData>
    <row r="1" spans="1:7" ht="18.75">
      <c r="A1" s="68" t="s">
        <v>0</v>
      </c>
      <c r="B1" s="68"/>
      <c r="C1" s="68"/>
      <c r="D1" s="68"/>
      <c r="E1" s="68"/>
      <c r="F1" s="68"/>
    </row>
    <row r="2" spans="1:7">
      <c r="A2" s="18"/>
      <c r="B2" s="19" t="s">
        <v>12</v>
      </c>
    </row>
    <row r="3" spans="1:7">
      <c r="A3" s="21"/>
      <c r="B3" s="19" t="s">
        <v>16</v>
      </c>
    </row>
    <row r="4" spans="1:7">
      <c r="A4" s="22"/>
      <c r="B4" s="19" t="s">
        <v>92</v>
      </c>
    </row>
    <row r="5" spans="1:7" s="23" customFormat="1" ht="18.75">
      <c r="A5" s="66" t="s">
        <v>54</v>
      </c>
      <c r="B5" s="66"/>
      <c r="C5" s="66"/>
      <c r="D5" s="66"/>
      <c r="E5" s="66"/>
      <c r="F5" s="66"/>
    </row>
    <row r="6" spans="1:7" s="24" customFormat="1" ht="31.5">
      <c r="D6" s="25" t="s">
        <v>1</v>
      </c>
      <c r="E6" s="26" t="s">
        <v>57</v>
      </c>
      <c r="F6" s="27" t="s">
        <v>86</v>
      </c>
      <c r="G6" s="28" t="s">
        <v>14</v>
      </c>
    </row>
    <row r="7" spans="1:7" s="24" customFormat="1" ht="15.75">
      <c r="A7" s="29" t="s">
        <v>51</v>
      </c>
      <c r="D7" s="13">
        <v>1400</v>
      </c>
      <c r="E7" s="30"/>
      <c r="F7" s="31">
        <v>1400</v>
      </c>
      <c r="G7" s="24" t="s">
        <v>53</v>
      </c>
    </row>
    <row r="8" spans="1:7" s="24" customFormat="1" ht="15.75">
      <c r="A8" s="29" t="s">
        <v>24</v>
      </c>
      <c r="D8" s="13">
        <v>365</v>
      </c>
      <c r="E8" s="30"/>
      <c r="F8" s="31">
        <v>365</v>
      </c>
      <c r="G8" s="24" t="s">
        <v>25</v>
      </c>
    </row>
    <row r="9" spans="1:7" s="24" customFormat="1" ht="15.75">
      <c r="A9" s="29" t="s">
        <v>82</v>
      </c>
      <c r="D9" s="13">
        <v>25</v>
      </c>
      <c r="E9" s="30"/>
      <c r="F9" s="31">
        <v>25</v>
      </c>
      <c r="G9" s="24" t="s">
        <v>26</v>
      </c>
    </row>
    <row r="10" spans="1:7" s="24" customFormat="1" ht="15.75">
      <c r="A10" s="29" t="s">
        <v>83</v>
      </c>
      <c r="D10" s="13">
        <v>90</v>
      </c>
      <c r="E10" s="30"/>
      <c r="F10" s="31">
        <v>90</v>
      </c>
      <c r="G10" s="24" t="s">
        <v>71</v>
      </c>
    </row>
    <row r="11" spans="1:7" s="24" customFormat="1" ht="15.75">
      <c r="A11" s="29" t="s">
        <v>81</v>
      </c>
      <c r="D11" s="13">
        <v>100</v>
      </c>
      <c r="E11" s="30"/>
      <c r="F11" s="31">
        <v>100</v>
      </c>
      <c r="G11" s="24" t="s">
        <v>72</v>
      </c>
    </row>
    <row r="12" spans="1:7" s="24" customFormat="1" ht="15.75">
      <c r="A12" s="29" t="s">
        <v>84</v>
      </c>
      <c r="D12" s="13">
        <v>50</v>
      </c>
      <c r="E12" s="30"/>
      <c r="F12" s="31">
        <v>50</v>
      </c>
      <c r="G12" s="24" t="s">
        <v>85</v>
      </c>
    </row>
    <row r="13" spans="1:7" s="28" customFormat="1" ht="16.5" thickBot="1">
      <c r="A13" s="32" t="s">
        <v>27</v>
      </c>
      <c r="B13" s="33"/>
      <c r="C13" s="33"/>
      <c r="D13" s="34">
        <f>SUM(D7:D12)</f>
        <v>2030</v>
      </c>
      <c r="E13" s="35"/>
      <c r="F13" s="36">
        <f>SUM(F7:F12)</f>
        <v>2030</v>
      </c>
    </row>
    <row r="14" spans="1:7" ht="5.25" customHeight="1" thickTop="1">
      <c r="A14" s="37"/>
    </row>
    <row r="15" spans="1:7" s="23" customFormat="1" ht="18.75">
      <c r="A15" s="67" t="s">
        <v>23</v>
      </c>
      <c r="B15" s="67"/>
      <c r="C15" s="67"/>
      <c r="D15" s="67"/>
      <c r="E15" s="67"/>
      <c r="F15" s="67"/>
    </row>
    <row r="16" spans="1:7" s="24" customFormat="1" ht="47.25">
      <c r="C16" s="38" t="s">
        <v>59</v>
      </c>
      <c r="D16" s="25" t="s">
        <v>60</v>
      </c>
      <c r="E16" s="26" t="s">
        <v>57</v>
      </c>
      <c r="F16" s="27" t="s">
        <v>86</v>
      </c>
      <c r="G16" s="28" t="s">
        <v>14</v>
      </c>
    </row>
    <row r="17" spans="1:11" s="24" customFormat="1" ht="15.75">
      <c r="A17" s="24" t="s">
        <v>32</v>
      </c>
      <c r="C17" s="14">
        <v>1200</v>
      </c>
      <c r="D17" s="39">
        <f>D19/(D18/100)</f>
        <v>1200</v>
      </c>
      <c r="E17" s="30" t="s">
        <v>3</v>
      </c>
      <c r="F17" s="40">
        <v>1200</v>
      </c>
      <c r="G17" s="24" t="s">
        <v>17</v>
      </c>
    </row>
    <row r="18" spans="1:11" s="24" customFormat="1" ht="15.75">
      <c r="A18" s="24" t="s">
        <v>63</v>
      </c>
      <c r="C18" s="14">
        <v>63</v>
      </c>
      <c r="D18" s="15">
        <v>63</v>
      </c>
      <c r="E18" s="30" t="s">
        <v>2</v>
      </c>
      <c r="F18" s="40">
        <v>63</v>
      </c>
      <c r="G18" s="24" t="s">
        <v>4</v>
      </c>
      <c r="K18" s="24" t="s">
        <v>64</v>
      </c>
    </row>
    <row r="19" spans="1:11" s="24" customFormat="1" ht="15.75">
      <c r="A19" s="24" t="s">
        <v>33</v>
      </c>
      <c r="C19" s="41">
        <f>C17*(C18/100)</f>
        <v>756</v>
      </c>
      <c r="D19" s="14">
        <v>756</v>
      </c>
      <c r="E19" s="30" t="s">
        <v>3</v>
      </c>
      <c r="F19" s="40">
        <v>756</v>
      </c>
      <c r="G19" s="24" t="s">
        <v>52</v>
      </c>
    </row>
    <row r="20" spans="1:11" s="24" customFormat="1" ht="15.75">
      <c r="A20" s="24" t="s">
        <v>34</v>
      </c>
      <c r="C20" s="13">
        <v>2.8</v>
      </c>
      <c r="D20" s="13">
        <v>2.8</v>
      </c>
      <c r="E20" s="30" t="s">
        <v>29</v>
      </c>
      <c r="F20" s="42">
        <v>2.8</v>
      </c>
      <c r="G20" s="24" t="s">
        <v>13</v>
      </c>
    </row>
    <row r="21" spans="1:11" s="24" customFormat="1" ht="15.75">
      <c r="A21" s="24" t="s">
        <v>58</v>
      </c>
      <c r="C21" s="43">
        <f>C19*C20</f>
        <v>2116.7999999999997</v>
      </c>
      <c r="D21" s="44">
        <f>D19*D20</f>
        <v>2116.7999999999997</v>
      </c>
      <c r="E21" s="30"/>
      <c r="F21" s="42">
        <v>2116.8000000000002</v>
      </c>
      <c r="G21" s="24" t="s">
        <v>5</v>
      </c>
    </row>
    <row r="22" spans="1:11" s="24" customFormat="1" ht="15.75">
      <c r="A22" s="24" t="s">
        <v>35</v>
      </c>
      <c r="C22" s="43">
        <f>C21/C17</f>
        <v>1.7639999999999998</v>
      </c>
      <c r="D22" s="44">
        <f>D21/D17</f>
        <v>1.7639999999999998</v>
      </c>
      <c r="E22" s="30" t="s">
        <v>29</v>
      </c>
      <c r="F22" s="42">
        <v>1.76</v>
      </c>
      <c r="G22" s="24" t="s">
        <v>6</v>
      </c>
    </row>
    <row r="23" spans="1:11" s="24" customFormat="1" ht="15.75">
      <c r="A23" s="24" t="s">
        <v>36</v>
      </c>
      <c r="C23" s="13">
        <v>1.6</v>
      </c>
      <c r="D23" s="13">
        <v>1.6</v>
      </c>
      <c r="E23" s="30" t="s">
        <v>29</v>
      </c>
      <c r="F23" s="42">
        <v>1.6</v>
      </c>
      <c r="G23" s="24" t="s">
        <v>15</v>
      </c>
    </row>
    <row r="24" spans="1:11" s="24" customFormat="1" ht="15.75">
      <c r="A24" s="28" t="s">
        <v>61</v>
      </c>
      <c r="C24" s="45">
        <f>(C22*C17)-(C23*C17)</f>
        <v>196.79999999999973</v>
      </c>
      <c r="D24" s="45">
        <f>(D22*D17)-(D23*D17)</f>
        <v>196.79999999999973</v>
      </c>
      <c r="E24" s="30" t="s">
        <v>30</v>
      </c>
      <c r="F24" s="46">
        <v>197</v>
      </c>
      <c r="G24" s="24" t="s">
        <v>79</v>
      </c>
    </row>
    <row r="25" spans="1:11" s="28" customFormat="1" ht="16.5" thickBot="1">
      <c r="A25" s="33" t="s">
        <v>62</v>
      </c>
      <c r="B25" s="33"/>
      <c r="C25" s="36">
        <f>C21-D13</f>
        <v>86.799999999999727</v>
      </c>
      <c r="D25" s="36">
        <f>D21-D13</f>
        <v>86.799999999999727</v>
      </c>
      <c r="E25" s="47" t="s">
        <v>30</v>
      </c>
      <c r="F25" s="48">
        <v>87</v>
      </c>
      <c r="G25" s="24" t="s">
        <v>79</v>
      </c>
    </row>
    <row r="26" spans="1:11" ht="5.25" customHeight="1" thickTop="1">
      <c r="F26" s="49"/>
    </row>
    <row r="27" spans="1:11" s="50" customFormat="1" ht="18.75">
      <c r="A27" s="68" t="s">
        <v>55</v>
      </c>
      <c r="B27" s="68"/>
      <c r="C27" s="68"/>
      <c r="D27" s="68"/>
      <c r="E27" s="68"/>
      <c r="F27" s="68"/>
    </row>
    <row r="28" spans="1:11" s="50" customFormat="1" ht="18.75">
      <c r="A28" s="67" t="s">
        <v>56</v>
      </c>
      <c r="B28" s="67"/>
      <c r="C28" s="67"/>
      <c r="D28" s="67"/>
      <c r="E28" s="67"/>
      <c r="F28" s="67"/>
    </row>
    <row r="29" spans="1:11" s="24" customFormat="1" ht="31.5">
      <c r="D29" s="25" t="s">
        <v>1</v>
      </c>
      <c r="E29" s="26" t="s">
        <v>57</v>
      </c>
      <c r="F29" s="27" t="s">
        <v>86</v>
      </c>
      <c r="G29" s="28" t="s">
        <v>14</v>
      </c>
    </row>
    <row r="30" spans="1:11" s="24" customFormat="1" ht="15.75">
      <c r="A30" s="24" t="s">
        <v>91</v>
      </c>
      <c r="D30" s="16">
        <f>D19</f>
        <v>756</v>
      </c>
      <c r="E30" s="30" t="s">
        <v>3</v>
      </c>
      <c r="F30" s="40">
        <v>756</v>
      </c>
      <c r="G30" s="24" t="s">
        <v>37</v>
      </c>
    </row>
    <row r="31" spans="1:11" s="24" customFormat="1" ht="15.75">
      <c r="A31" s="24" t="s">
        <v>38</v>
      </c>
      <c r="D31" s="14">
        <v>70</v>
      </c>
      <c r="E31" s="30" t="s">
        <v>2</v>
      </c>
      <c r="F31" s="51">
        <v>70</v>
      </c>
      <c r="G31" s="24" t="s">
        <v>94</v>
      </c>
    </row>
    <row r="32" spans="1:11" s="24" customFormat="1" ht="15.75">
      <c r="A32" s="24" t="s">
        <v>39</v>
      </c>
      <c r="D32" s="41">
        <f>D30*(D31/100)</f>
        <v>529.19999999999993</v>
      </c>
      <c r="E32" s="30" t="s">
        <v>3</v>
      </c>
      <c r="F32" s="40">
        <v>529.20000000000005</v>
      </c>
      <c r="G32" s="24" t="s">
        <v>7</v>
      </c>
    </row>
    <row r="33" spans="1:9" s="24" customFormat="1" ht="15.75">
      <c r="A33" s="24" t="s">
        <v>40</v>
      </c>
      <c r="D33" s="13">
        <v>55</v>
      </c>
      <c r="E33" s="30" t="s">
        <v>30</v>
      </c>
      <c r="F33" s="31">
        <v>55</v>
      </c>
      <c r="G33" s="24" t="s">
        <v>8</v>
      </c>
    </row>
    <row r="34" spans="1:9" s="24" customFormat="1" ht="15.75">
      <c r="A34" s="24" t="s">
        <v>41</v>
      </c>
      <c r="D34" s="13">
        <v>0.5</v>
      </c>
      <c r="E34" s="30" t="s">
        <v>29</v>
      </c>
      <c r="F34" s="31">
        <v>0.5</v>
      </c>
      <c r="G34" s="24" t="s">
        <v>8</v>
      </c>
    </row>
    <row r="35" spans="1:9" s="24" customFormat="1" ht="15.75">
      <c r="A35" s="24" t="s">
        <v>42</v>
      </c>
      <c r="D35" s="43">
        <f>D30*D34</f>
        <v>378</v>
      </c>
      <c r="E35" s="30"/>
      <c r="F35" s="31">
        <v>378</v>
      </c>
      <c r="G35" s="24" t="s">
        <v>9</v>
      </c>
    </row>
    <row r="36" spans="1:9" s="24" customFormat="1" ht="15.75">
      <c r="A36" s="24" t="s">
        <v>43</v>
      </c>
      <c r="D36" s="43">
        <f>D21+D33+D35</f>
        <v>2549.7999999999997</v>
      </c>
      <c r="E36" s="30"/>
      <c r="F36" s="31">
        <v>2549.8000000000002</v>
      </c>
      <c r="G36" s="24" t="s">
        <v>95</v>
      </c>
    </row>
    <row r="37" spans="1:9" s="24" customFormat="1" ht="15.75">
      <c r="A37" s="24" t="s">
        <v>44</v>
      </c>
      <c r="D37" s="43">
        <f>D36/D32</f>
        <v>4.8182161753590327</v>
      </c>
      <c r="E37" s="30" t="s">
        <v>29</v>
      </c>
      <c r="F37" s="31">
        <v>4.82</v>
      </c>
      <c r="G37" s="24" t="s">
        <v>48</v>
      </c>
    </row>
    <row r="38" spans="1:9" s="24" customFormat="1" ht="15.75">
      <c r="A38" s="24" t="s">
        <v>69</v>
      </c>
      <c r="D38" s="13">
        <v>6.24</v>
      </c>
      <c r="E38" s="30" t="s">
        <v>29</v>
      </c>
      <c r="F38" s="31">
        <v>6.24</v>
      </c>
      <c r="G38" s="24" t="s">
        <v>68</v>
      </c>
      <c r="I38" s="58" t="s">
        <v>67</v>
      </c>
    </row>
    <row r="39" spans="1:9" s="24" customFormat="1" ht="15.75">
      <c r="A39" s="24" t="s">
        <v>28</v>
      </c>
      <c r="D39" s="53">
        <f>D38*D32</f>
        <v>3302.2079999999996</v>
      </c>
      <c r="E39" s="30"/>
      <c r="F39" s="31">
        <v>3302.21</v>
      </c>
      <c r="G39" s="24" t="s">
        <v>45</v>
      </c>
    </row>
    <row r="40" spans="1:9" s="24" customFormat="1" ht="15.75">
      <c r="A40" s="24" t="s">
        <v>31</v>
      </c>
      <c r="D40" s="43">
        <f>D38-D37</f>
        <v>1.4217838246409675</v>
      </c>
      <c r="E40" s="30" t="s">
        <v>29</v>
      </c>
      <c r="F40" s="31">
        <v>1.42</v>
      </c>
      <c r="G40" s="24" t="s">
        <v>46</v>
      </c>
    </row>
    <row r="41" spans="1:9" s="24" customFormat="1" ht="16.5" thickBot="1">
      <c r="A41" s="33" t="s">
        <v>18</v>
      </c>
      <c r="B41" s="54"/>
      <c r="C41" s="54"/>
      <c r="D41" s="55">
        <f>(1-(D37/D38))*100</f>
        <v>22.784997189759093</v>
      </c>
      <c r="E41" s="56" t="s">
        <v>2</v>
      </c>
      <c r="F41" s="57">
        <v>23</v>
      </c>
      <c r="G41" s="24" t="s">
        <v>47</v>
      </c>
    </row>
    <row r="42" spans="1:9" s="24" customFormat="1" ht="16.5" thickTop="1">
      <c r="A42" s="52"/>
      <c r="E42" s="30"/>
    </row>
    <row r="43" spans="1:9" s="24" customFormat="1" ht="15.75">
      <c r="E43" s="30"/>
    </row>
    <row r="44" spans="1:9" s="24" customFormat="1" ht="15.75">
      <c r="E44" s="30"/>
    </row>
  </sheetData>
  <sheetProtection password="EC32" sheet="1" objects="1" scenarios="1" selectLockedCells="1"/>
  <mergeCells count="5">
    <mergeCell ref="A5:F5"/>
    <mergeCell ref="A15:F15"/>
    <mergeCell ref="A27:F27"/>
    <mergeCell ref="A28:F28"/>
    <mergeCell ref="A1:F1"/>
  </mergeCells>
  <hyperlinks>
    <hyperlink ref="I38" r:id="rId1"/>
  </hyperlinks>
  <pageMargins left="0.7" right="0.7" top="0.75" bottom="0.75" header="0.3" footer="0.3"/>
  <pageSetup orientation="portrait"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About</vt:lpstr>
      <vt:lpstr>Introduction and Instructions</vt:lpstr>
      <vt:lpstr>Pricing Worksheet</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Halfman;Jeannine Schweihofer</dc:creator>
  <cp:lastModifiedBy>Terry Hampton</cp:lastModifiedBy>
  <cp:lastPrinted>2014-09-15T15:05:12Z</cp:lastPrinted>
  <dcterms:created xsi:type="dcterms:W3CDTF">2013-09-19T20:20:14Z</dcterms:created>
  <dcterms:modified xsi:type="dcterms:W3CDTF">2015-12-22T17:40:48Z</dcterms:modified>
</cp:coreProperties>
</file>