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15" yWindow="870" windowWidth="19440" windowHeight="9945" activeTab="2"/>
  </bookViews>
  <sheets>
    <sheet name="About" sheetId="3" r:id="rId1"/>
    <sheet name="Introduction and Instructions" sheetId="2" r:id="rId2"/>
    <sheet name="Pricing Worksheet" sheetId="1" r:id="rId3"/>
  </sheets>
  <calcPr calcId="145621"/>
</workbook>
</file>

<file path=xl/calcChain.xml><?xml version="1.0" encoding="utf-8"?>
<calcChain xmlns="http://schemas.openxmlformats.org/spreadsheetml/2006/main">
  <c r="C21" i="1"/>
  <c r="C19"/>
  <c r="D17"/>
  <c r="F13"/>
  <c r="D13"/>
  <c r="C25" l="1"/>
  <c r="C22"/>
  <c r="C24" s="1"/>
  <c r="D21"/>
  <c r="D25" s="1"/>
  <c r="D30" l="1"/>
  <c r="D32" s="1"/>
  <c r="D39" s="1"/>
  <c r="D35" l="1"/>
  <c r="D36" s="1"/>
  <c r="D37" s="1"/>
  <c r="D41" s="1"/>
  <c r="D22"/>
  <c r="D24" s="1"/>
  <c r="D40" l="1"/>
</calcChain>
</file>

<file path=xl/comments1.xml><?xml version="1.0" encoding="utf-8"?>
<comments xmlns="http://schemas.openxmlformats.org/spreadsheetml/2006/main">
  <authors>
    <author>Jeannine</author>
  </authors>
  <commentList>
    <comment ref="D18" authorId="0">
      <text>
        <r>
          <rPr>
            <sz val="9"/>
            <color indexed="81"/>
            <rFont val="Tahoma"/>
            <family val="2"/>
          </rPr>
          <t>If this value is known, it will change the live weight market price comparison and the gross value compared to selling live</t>
        </r>
      </text>
    </comment>
    <comment ref="G18" authorId="0">
      <text>
        <r>
          <rPr>
            <sz val="9"/>
            <color indexed="81"/>
            <rFont val="Tahoma"/>
            <family val="2"/>
          </rPr>
          <t>(Carcass weight / live weight) * 100 = dressing percentage</t>
        </r>
      </text>
    </comment>
    <comment ref="G19" authorId="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<sst xmlns="http://schemas.openxmlformats.org/spreadsheetml/2006/main" count="121" uniqueCount="96">
  <si>
    <t>Grain Fed Freezer Beef Pricing Spreadsheet</t>
  </si>
  <si>
    <t>Your Numbers</t>
  </si>
  <si>
    <t>%</t>
  </si>
  <si>
    <t>lb</t>
  </si>
  <si>
    <t>Beef 62-64%, Holstein 58-60%</t>
  </si>
  <si>
    <t>carcass weight X agreed on price</t>
  </si>
  <si>
    <t>final carcass price / estimated live weight</t>
  </si>
  <si>
    <t>carcass weight x carcass yield percent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</si>
  <si>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</si>
  <si>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</si>
  <si>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</si>
  <si>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</si>
  <si>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</si>
  <si>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</si>
  <si>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</si>
  <si>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obtained from area fed cattle sales data</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</si>
  <si>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</si>
  <si>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</si>
  <si>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</si>
  <si>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</si>
  <si>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</si>
  <si>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Freezer Beef Pricing Worksheet ver 1.0</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</si>
  <si>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</si>
  <si>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</si>
  <si>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</si>
  <si>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</si>
  <si>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</si>
  <si>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</si>
  <si>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</si>
  <si>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</si>
  <si>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</si>
  <si>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</si>
  <si>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</si>
  <si>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</si>
  <si>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</si>
  <si>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</si>
  <si>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</si>
  <si>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</si>
  <si>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</si>
  <si>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</si>
  <si>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</si>
  <si>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</si>
  <si>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</si>
  <si>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</si>
  <si>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</si>
  <si>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</si>
  <si>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</si>
  <si>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</si>
  <si>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</si>
  <si>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</si>
  <si>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</si>
  <si>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</si>
  <si>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</si>
  <si>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</si>
  <si>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</si>
  <si>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</si>
  <si>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</si>
  <si>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</si>
  <si>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</si>
  <si>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</si>
  <si>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</si>
  <si>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</si>
  <si>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</si>
  <si>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</si>
  <si>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</si>
  <si>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</si>
  <si>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</si>
  <si>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 xml:space="preserve">http://www.ers.usda.gov/data-products/meat-price-spreads.aspx </t>
  </si>
  <si>
    <t>can be found at</t>
  </si>
  <si>
    <t>Current retail price of Choice beef</t>
  </si>
  <si>
    <t>enter value from number generated in other section</t>
  </si>
  <si>
    <t>yardage cost x days on feed (i.e. $0.45/d and 200 days on feed)</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</si>
  <si>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</si>
  <si>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</si>
  <si>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</si>
  <si>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</si>
  <si>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</si>
  <si>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</si>
  <si>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</si>
  <si>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</si>
  <si>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</si>
  <si>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</si>
  <si>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</si>
  <si>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Yardage including labor</t>
  </si>
  <si>
    <t>Other costs</t>
  </si>
  <si>
    <t xml:space="preserve">commission, beef checkoff, death loss, vet and medical, interest on feeder and feed, etc. </t>
  </si>
  <si>
    <t>Example Sept. 2014</t>
  </si>
  <si>
    <t>MSU is an affirmative-action, equal-opportunity employer.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Margaret Bethel, Director, MSU Extension, East Lansing, MI 48824. This information is for educational purposes only. Reference to commercial products or trade names does not imply endorsement by MSU Extension or bias against those not mentioned.</t>
  </si>
  <si>
    <r>
      <rPr>
        <b/>
        <sz val="16"/>
        <color theme="1"/>
        <rFont val="Calibri"/>
        <family val="2"/>
        <scheme val="minor"/>
      </rPr>
      <t>Developed by:</t>
    </r>
    <r>
      <rPr>
        <sz val="16"/>
        <color theme="1"/>
        <rFont val="Calibri"/>
        <family val="2"/>
        <scheme val="minor"/>
      </rPr>
      <t xml:space="preserve"> Jeannine Schweihofer, J. Roy Black, Bill Halfman, Kevin Gould, Jerry Lindquist</t>
    </r>
  </si>
  <si>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</si>
  <si>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</si>
  <si>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</si>
  <si>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</si>
  <si>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</si>
  <si>
    <t>see yield grade information (hover mouse over red triangle)</t>
  </si>
  <si>
    <t>carcass value + slaughter plus+ cut &amp; wrap</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</si>
</sst>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0" fillId="0" borderId="0" xfId="0" applyFill="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0" fillId="5" borderId="0" xfId="0" applyFill="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ers.usda.gov/data-products/meat-price-spreads.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7:J28"/>
  <sheetViews>
    <sheetView topLeftCell="A7" zoomScaleNormal="100" workbookViewId="0">
      <selection activeCell="A23" sqref="A23"/>
    </sheetView>
  </sheetViews>
  <sheetFormatPr defaultRowHeight="15"/>
  <sheetData>
    <row r="7" spans="1:10">
      <c r="E7" s="1" t="s">
        <v>20</v>
      </c>
    </row>
    <row r="15" spans="1:10" ht="33.75">
      <c r="A15" s="60" t="s">
        <v>21</v>
      </c>
      <c r="B15" s="60"/>
      <c r="C15" s="60"/>
      <c r="D15" s="60"/>
      <c r="E15" s="60"/>
      <c r="F15" s="60"/>
      <c r="G15" s="60"/>
      <c r="H15" s="60"/>
      <c r="I15" s="60"/>
      <c r="J15" s="11"/>
    </row>
    <row r="16" spans="1:10" ht="26.25" customHeight="1">
      <c r="A16" s="61">
        <v>41897</v>
      </c>
      <c r="B16" s="61"/>
      <c r="C16" s="61"/>
      <c r="D16" s="61"/>
      <c r="E16" s="61"/>
      <c r="F16" s="61"/>
      <c r="G16" s="61"/>
      <c r="H16" s="61"/>
      <c r="I16" s="61"/>
      <c r="J16" s="12"/>
    </row>
    <row r="17" spans="1:10" ht="15" customHeight="1">
      <c r="A17" s="2"/>
      <c r="B17" s="2"/>
      <c r="C17" s="2"/>
      <c r="D17" s="2"/>
      <c r="E17" s="2"/>
      <c r="F17" s="2"/>
      <c r="G17" s="2"/>
      <c r="H17" s="2"/>
      <c r="I17" s="2"/>
      <c r="J17" s="2"/>
    </row>
    <row r="18" spans="1:10">
      <c r="A18" s="2"/>
      <c r="B18" s="2"/>
      <c r="C18" s="2"/>
      <c r="D18" s="2"/>
      <c r="E18" s="2"/>
      <c r="F18" s="2"/>
      <c r="G18" s="2"/>
      <c r="H18" s="2"/>
      <c r="I18" s="2"/>
      <c r="J18" s="2"/>
    </row>
    <row r="19" spans="1:10" ht="48" customHeight="1">
      <c r="A19" s="63" t="s">
        <v>88</v>
      </c>
      <c r="B19" s="63"/>
      <c r="C19" s="63"/>
      <c r="D19" s="63"/>
      <c r="E19" s="63"/>
      <c r="F19" s="63"/>
      <c r="G19" s="63"/>
      <c r="H19" s="63"/>
      <c r="I19" s="63"/>
      <c r="J19" s="10"/>
    </row>
    <row r="20" spans="1:10" ht="15" customHeight="1">
      <c r="A20" s="10"/>
      <c r="B20" s="10"/>
      <c r="C20" s="10"/>
      <c r="D20" s="10"/>
      <c r="E20" s="10"/>
      <c r="F20" s="10"/>
      <c r="G20" s="10"/>
      <c r="H20" s="10"/>
      <c r="I20" s="10"/>
      <c r="J20" s="10"/>
    </row>
    <row r="21" spans="1:10">
      <c r="A21" s="62" t="s">
        <v>78</v>
      </c>
      <c r="B21" s="62"/>
      <c r="C21" s="62"/>
      <c r="D21" s="62"/>
      <c r="E21" s="62"/>
      <c r="F21" s="62"/>
      <c r="G21" s="62"/>
      <c r="H21" s="62"/>
      <c r="I21" s="62"/>
      <c r="J21" s="2"/>
    </row>
    <row r="22" spans="1:10">
      <c r="A22" s="62"/>
      <c r="B22" s="62"/>
      <c r="C22" s="62"/>
      <c r="D22" s="62"/>
      <c r="E22" s="62"/>
      <c r="F22" s="62"/>
      <c r="G22" s="62"/>
      <c r="H22" s="62"/>
      <c r="I22" s="62"/>
      <c r="J22" s="2"/>
    </row>
    <row r="23" spans="1:10">
      <c r="A23" t="s">
        <v>93</v>
      </c>
      <c r="J23" s="2"/>
    </row>
    <row r="24" spans="1:10" ht="139.5" customHeight="1">
      <c r="A24" s="62" t="s">
        <v>87</v>
      </c>
      <c r="B24" s="62"/>
      <c r="C24" s="62"/>
      <c r="D24" s="62"/>
      <c r="E24" s="62"/>
      <c r="F24" s="62"/>
      <c r="G24" s="62"/>
      <c r="H24" s="62"/>
      <c r="I24" s="62"/>
      <c r="J24" s="2"/>
    </row>
    <row r="25" spans="1:10">
      <c r="A25" s="2"/>
      <c r="B25" s="2"/>
      <c r="C25" s="2"/>
      <c r="D25" s="2"/>
      <c r="E25" s="2"/>
      <c r="F25" s="2"/>
      <c r="G25" s="2"/>
      <c r="H25" s="2"/>
      <c r="I25" s="2"/>
      <c r="J25" s="2"/>
    </row>
    <row r="26" spans="1:10" ht="123.75" customHeight="1">
      <c r="A26" s="62" t="s">
        <v>80</v>
      </c>
      <c r="B26" s="62"/>
      <c r="C26" s="62"/>
      <c r="D26" s="62"/>
      <c r="E26" s="62"/>
      <c r="F26" s="62"/>
      <c r="G26" s="62"/>
      <c r="H26" s="62"/>
      <c r="I26" s="62"/>
      <c r="J26" s="2"/>
    </row>
    <row r="27" spans="1:10">
      <c r="A27" s="2"/>
      <c r="B27" s="2"/>
      <c r="C27" s="2"/>
      <c r="D27" s="2"/>
      <c r="E27" s="2"/>
      <c r="F27" s="2"/>
      <c r="G27" s="2"/>
      <c r="H27" s="2"/>
      <c r="I27" s="2"/>
      <c r="J27" s="2"/>
    </row>
    <row r="28" spans="1:10">
      <c r="A28" s="2"/>
      <c r="B28" s="2"/>
      <c r="C28" s="2"/>
      <c r="D28" s="2"/>
      <c r="E28" s="2"/>
      <c r="F28" s="2"/>
      <c r="G28" s="2"/>
      <c r="H28" s="2"/>
      <c r="I28" s="2"/>
      <c r="J28" s="2"/>
    </row>
  </sheetData>
  <sheetProtection password="EC32"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I24"/>
  <sheetViews>
    <sheetView topLeftCell="A4" workbookViewId="0">
      <selection activeCell="A20" sqref="A20"/>
    </sheetView>
  </sheetViews>
  <sheetFormatPr defaultColWidth="9.140625" defaultRowHeight="15.75"/>
  <cols>
    <col min="1" max="16384" width="9.140625" style="4"/>
  </cols>
  <sheetData>
    <row r="1" spans="1:9">
      <c r="A1" s="3" t="s">
        <v>22</v>
      </c>
    </row>
    <row r="2" spans="1:9" ht="32.25" customHeight="1">
      <c r="A2" s="64" t="s">
        <v>73</v>
      </c>
      <c r="B2" s="64"/>
      <c r="C2" s="64"/>
      <c r="D2" s="64"/>
      <c r="E2" s="64"/>
      <c r="F2" s="64"/>
      <c r="G2" s="64"/>
      <c r="H2" s="64"/>
      <c r="I2" s="64"/>
    </row>
    <row r="4" spans="1:9" ht="79.5" customHeight="1">
      <c r="A4" s="64" t="s">
        <v>74</v>
      </c>
      <c r="B4" s="64"/>
      <c r="C4" s="64"/>
      <c r="D4" s="64"/>
      <c r="E4" s="64"/>
      <c r="F4" s="64"/>
      <c r="G4" s="64"/>
      <c r="H4" s="64"/>
      <c r="I4" s="64"/>
    </row>
    <row r="6" spans="1:9">
      <c r="A6" s="3" t="s">
        <v>49</v>
      </c>
    </row>
    <row r="7" spans="1:9">
      <c r="A7" s="4" t="s">
        <v>19</v>
      </c>
    </row>
    <row r="8" spans="1:9" ht="47.25" customHeight="1">
      <c r="A8" s="64" t="s">
        <v>75</v>
      </c>
      <c r="B8" s="64"/>
      <c r="C8" s="64"/>
      <c r="D8" s="64"/>
      <c r="E8" s="64"/>
      <c r="F8" s="64"/>
      <c r="G8" s="64"/>
      <c r="H8" s="64"/>
      <c r="I8" s="64"/>
    </row>
    <row r="9" spans="1:9">
      <c r="A9" s="5"/>
      <c r="B9" s="4" t="s">
        <v>12</v>
      </c>
    </row>
    <row r="10" spans="1:9">
      <c r="A10" s="6"/>
      <c r="B10" s="4" t="s">
        <v>16</v>
      </c>
    </row>
    <row r="11" spans="1:9">
      <c r="A11" s="7"/>
      <c r="B11" s="4" t="s">
        <v>50</v>
      </c>
    </row>
    <row r="12" spans="1:9">
      <c r="A12" s="8"/>
      <c r="B12" s="4" t="s">
        <v>70</v>
      </c>
    </row>
    <row r="13" spans="1:9">
      <c r="A13" s="9"/>
    </row>
    <row r="14" spans="1:9" ht="48" customHeight="1">
      <c r="A14" s="65" t="s">
        <v>76</v>
      </c>
      <c r="B14" s="65"/>
      <c r="C14" s="65"/>
      <c r="D14" s="65"/>
      <c r="E14" s="65"/>
      <c r="F14" s="65"/>
      <c r="G14" s="65"/>
      <c r="H14" s="65"/>
      <c r="I14" s="65"/>
    </row>
    <row r="15" spans="1:9" ht="15.6" customHeight="1">
      <c r="A15" s="59"/>
      <c r="B15" s="59"/>
      <c r="C15" s="59"/>
      <c r="D15" s="59"/>
      <c r="E15" s="59"/>
      <c r="F15" s="59"/>
      <c r="G15" s="59"/>
      <c r="H15" s="59"/>
      <c r="I15" s="59"/>
    </row>
    <row r="16" spans="1:9" ht="15.95" customHeight="1">
      <c r="A16" t="s">
        <v>93</v>
      </c>
      <c r="B16" s="59"/>
      <c r="C16" s="59"/>
      <c r="D16" s="59"/>
      <c r="E16" s="59"/>
      <c r="F16" s="59"/>
      <c r="G16" s="59"/>
      <c r="H16" s="59"/>
      <c r="I16" s="59"/>
    </row>
    <row r="18" spans="1:9">
      <c r="A18" s="3" t="s">
        <v>65</v>
      </c>
    </row>
    <row r="19" spans="1:9" ht="32.25" customHeight="1">
      <c r="A19" s="64" t="s">
        <v>77</v>
      </c>
      <c r="B19" s="64"/>
      <c r="C19" s="64"/>
      <c r="D19" s="64"/>
      <c r="E19" s="64"/>
      <c r="F19" s="64"/>
      <c r="G19" s="64"/>
      <c r="H19" s="64"/>
      <c r="I19" s="64"/>
    </row>
    <row r="20" spans="1:9">
      <c r="A20" s="58" t="s">
        <v>66</v>
      </c>
    </row>
    <row r="21" spans="1:9">
      <c r="A21" s="58" t="s">
        <v>89</v>
      </c>
    </row>
    <row r="22" spans="1:9">
      <c r="A22" s="58" t="s">
        <v>90</v>
      </c>
    </row>
    <row r="23" spans="1:9">
      <c r="A23" s="24" t="s">
        <v>11</v>
      </c>
    </row>
    <row r="24" spans="1:9">
      <c r="A24" s="58" t="s">
        <v>10</v>
      </c>
    </row>
  </sheetData>
  <sheetProtection password="EC32" sheet="1" objects="1" scenarios="1" selectLockedCells="1"/>
  <mergeCells count="5">
    <mergeCell ref="A2:I2"/>
    <mergeCell ref="A4:I4"/>
    <mergeCell ref="A8:I8"/>
    <mergeCell ref="A14:I14"/>
    <mergeCell ref="A19:I19"/>
  </mergeCells>
  <hyperlinks>
    <hyperlink ref="A24" r:id="rId1"/>
    <hyperlink ref="A20" r:id="rId2"/>
    <hyperlink ref="A22"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dimension ref="A1:K44"/>
  <sheetViews>
    <sheetView tabSelected="1" zoomScale="125" zoomScaleNormal="125" workbookViewId="0">
      <selection activeCell="C17" sqref="C17"/>
    </sheetView>
  </sheetViews>
  <sheetFormatPr defaultColWidth="8.7109375" defaultRowHeight="15"/>
  <cols>
    <col min="1" max="1" width="40" style="17" customWidth="1"/>
    <col min="2" max="2" width="4.5703125" style="17" customWidth="1"/>
    <col min="3" max="3" width="12.7109375" style="17" customWidth="1"/>
    <col min="4" max="4" width="12.5703125" style="17" customWidth="1"/>
    <col min="5" max="5" width="6.5703125" style="20" customWidth="1"/>
    <col min="6" max="6" width="12.5703125" style="17" customWidth="1"/>
    <col min="7" max="9" width="8.7109375" style="17"/>
    <col min="10" max="10" width="7.140625" style="17" customWidth="1"/>
    <col min="11" max="16384" width="8.7109375" style="17"/>
  </cols>
  <sheetData>
    <row r="1" spans="1:7" ht="18.75">
      <c r="A1" s="68" t="s">
        <v>0</v>
      </c>
      <c r="B1" s="68"/>
      <c r="C1" s="68"/>
      <c r="D1" s="68"/>
      <c r="E1" s="68"/>
      <c r="F1" s="68"/>
    </row>
    <row r="2" spans="1:7">
      <c r="A2" s="18"/>
      <c r="B2" s="19" t="s">
        <v>12</v>
      </c>
    </row>
    <row r="3" spans="1:7">
      <c r="A3" s="21"/>
      <c r="B3" s="19" t="s">
        <v>16</v>
      </c>
    </row>
    <row r="4" spans="1:7">
      <c r="A4" s="22"/>
      <c r="B4" s="19" t="s">
        <v>92</v>
      </c>
    </row>
    <row r="5" spans="1:7" s="23" customFormat="1" ht="18.75">
      <c r="A5" s="66" t="s">
        <v>54</v>
      </c>
      <c r="B5" s="66"/>
      <c r="C5" s="66"/>
      <c r="D5" s="66"/>
      <c r="E5" s="66"/>
      <c r="F5" s="66"/>
    </row>
    <row r="6" spans="1:7" s="24" customFormat="1" ht="31.5">
      <c r="D6" s="25" t="s">
        <v>1</v>
      </c>
      <c r="E6" s="26" t="s">
        <v>57</v>
      </c>
      <c r="F6" s="27" t="s">
        <v>86</v>
      </c>
      <c r="G6" s="28" t="s">
        <v>14</v>
      </c>
    </row>
    <row r="7" spans="1:7" s="24" customFormat="1" ht="15.75">
      <c r="A7" s="29" t="s">
        <v>51</v>
      </c>
      <c r="D7" s="13">
        <v>1400</v>
      </c>
      <c r="E7" s="30"/>
      <c r="F7" s="31">
        <v>1400</v>
      </c>
      <c r="G7" s="24" t="s">
        <v>53</v>
      </c>
    </row>
    <row r="8" spans="1:7" s="24" customFormat="1" ht="15.75">
      <c r="A8" s="29" t="s">
        <v>24</v>
      </c>
      <c r="D8" s="13">
        <v>365</v>
      </c>
      <c r="E8" s="30"/>
      <c r="F8" s="31">
        <v>365</v>
      </c>
      <c r="G8" s="24" t="s">
        <v>25</v>
      </c>
    </row>
    <row r="9" spans="1:7" s="24" customFormat="1" ht="15.75">
      <c r="A9" s="29" t="s">
        <v>82</v>
      </c>
      <c r="D9" s="13">
        <v>25</v>
      </c>
      <c r="E9" s="30"/>
      <c r="F9" s="31">
        <v>25</v>
      </c>
      <c r="G9" s="24" t="s">
        <v>26</v>
      </c>
    </row>
    <row r="10" spans="1:7" s="24" customFormat="1" ht="15.75">
      <c r="A10" s="29" t="s">
        <v>83</v>
      </c>
      <c r="D10" s="13">
        <v>90</v>
      </c>
      <c r="E10" s="30"/>
      <c r="F10" s="31">
        <v>90</v>
      </c>
      <c r="G10" s="24" t="s">
        <v>71</v>
      </c>
    </row>
    <row r="11" spans="1:7" s="24" customFormat="1" ht="15.75">
      <c r="A11" s="29" t="s">
        <v>81</v>
      </c>
      <c r="D11" s="13">
        <v>100</v>
      </c>
      <c r="E11" s="30"/>
      <c r="F11" s="31">
        <v>100</v>
      </c>
      <c r="G11" s="24" t="s">
        <v>72</v>
      </c>
    </row>
    <row r="12" spans="1:7" s="24" customFormat="1" ht="15.75">
      <c r="A12" s="29" t="s">
        <v>84</v>
      </c>
      <c r="D12" s="13">
        <v>50</v>
      </c>
      <c r="E12" s="30"/>
      <c r="F12" s="31">
        <v>50</v>
      </c>
      <c r="G12" s="24" t="s">
        <v>85</v>
      </c>
    </row>
    <row r="13" spans="1:7" s="28" customFormat="1" ht="16.5" thickBot="1">
      <c r="A13" s="32" t="s">
        <v>27</v>
      </c>
      <c r="B13" s="33"/>
      <c r="C13" s="33"/>
      <c r="D13" s="34">
        <f>SUM(D7:D12)</f>
        <v>2030</v>
      </c>
      <c r="E13" s="35"/>
      <c r="F13" s="36">
        <f>SUM(F7:F12)</f>
        <v>2030</v>
      </c>
    </row>
    <row r="14" spans="1:7" ht="5.25" customHeight="1" thickTop="1">
      <c r="A14" s="37"/>
    </row>
    <row r="15" spans="1:7" s="23" customFormat="1" ht="18.75">
      <c r="A15" s="67" t="s">
        <v>23</v>
      </c>
      <c r="B15" s="67"/>
      <c r="C15" s="67"/>
      <c r="D15" s="67"/>
      <c r="E15" s="67"/>
      <c r="F15" s="67"/>
    </row>
    <row r="16" spans="1:7" s="24" customFormat="1" ht="47.25">
      <c r="C16" s="38" t="s">
        <v>59</v>
      </c>
      <c r="D16" s="25" t="s">
        <v>60</v>
      </c>
      <c r="E16" s="26" t="s">
        <v>57</v>
      </c>
      <c r="F16" s="27" t="s">
        <v>86</v>
      </c>
      <c r="G16" s="28" t="s">
        <v>14</v>
      </c>
    </row>
    <row r="17" spans="1:11" s="24" customFormat="1" ht="15.75">
      <c r="A17" s="24" t="s">
        <v>32</v>
      </c>
      <c r="C17" s="14">
        <v>1200</v>
      </c>
      <c r="D17" s="39">
        <f>D19/(D18/100)</f>
        <v>1200</v>
      </c>
      <c r="E17" s="30" t="s">
        <v>3</v>
      </c>
      <c r="F17" s="40">
        <v>1200</v>
      </c>
      <c r="G17" s="24" t="s">
        <v>17</v>
      </c>
    </row>
    <row r="18" spans="1:11" s="24" customFormat="1" ht="15.75">
      <c r="A18" s="24" t="s">
        <v>63</v>
      </c>
      <c r="C18" s="14">
        <v>63</v>
      </c>
      <c r="D18" s="15">
        <v>63</v>
      </c>
      <c r="E18" s="30" t="s">
        <v>2</v>
      </c>
      <c r="F18" s="40">
        <v>63</v>
      </c>
      <c r="G18" s="24" t="s">
        <v>4</v>
      </c>
      <c r="K18" s="24" t="s">
        <v>64</v>
      </c>
    </row>
    <row r="19" spans="1:11" s="24" customFormat="1" ht="15.75">
      <c r="A19" s="24" t="s">
        <v>33</v>
      </c>
      <c r="C19" s="41">
        <f>C17*(C18/100)</f>
        <v>756</v>
      </c>
      <c r="D19" s="14">
        <v>756</v>
      </c>
      <c r="E19" s="30" t="s">
        <v>3</v>
      </c>
      <c r="F19" s="40">
        <v>756</v>
      </c>
      <c r="G19" s="24" t="s">
        <v>52</v>
      </c>
    </row>
    <row r="20" spans="1:11" s="24" customFormat="1" ht="15.75">
      <c r="A20" s="24" t="s">
        <v>34</v>
      </c>
      <c r="C20" s="13">
        <v>2.8</v>
      </c>
      <c r="D20" s="13">
        <v>2.8</v>
      </c>
      <c r="E20" s="30" t="s">
        <v>29</v>
      </c>
      <c r="F20" s="42">
        <v>2.8</v>
      </c>
      <c r="G20" s="24" t="s">
        <v>13</v>
      </c>
    </row>
    <row r="21" spans="1:11" s="24" customFormat="1" ht="15.75">
      <c r="A21" s="24" t="s">
        <v>58</v>
      </c>
      <c r="C21" s="43">
        <f>C19*C20</f>
        <v>2116.7999999999997</v>
      </c>
      <c r="D21" s="44">
        <f>D19*D20</f>
        <v>2116.7999999999997</v>
      </c>
      <c r="E21" s="30"/>
      <c r="F21" s="42">
        <v>2116.8000000000002</v>
      </c>
      <c r="G21" s="24" t="s">
        <v>5</v>
      </c>
    </row>
    <row r="22" spans="1:11" s="24" customFormat="1" ht="15.75">
      <c r="A22" s="24" t="s">
        <v>35</v>
      </c>
      <c r="C22" s="43">
        <f>C21/C17</f>
        <v>1.7639999999999998</v>
      </c>
      <c r="D22" s="44">
        <f>D21/D17</f>
        <v>1.7639999999999998</v>
      </c>
      <c r="E22" s="30" t="s">
        <v>29</v>
      </c>
      <c r="F22" s="42">
        <v>1.76</v>
      </c>
      <c r="G22" s="24" t="s">
        <v>6</v>
      </c>
    </row>
    <row r="23" spans="1:11" s="24" customFormat="1" ht="15.75">
      <c r="A23" s="24" t="s">
        <v>36</v>
      </c>
      <c r="C23" s="13">
        <v>1.6</v>
      </c>
      <c r="D23" s="13">
        <v>1.6</v>
      </c>
      <c r="E23" s="30" t="s">
        <v>29</v>
      </c>
      <c r="F23" s="42">
        <v>1.6</v>
      </c>
      <c r="G23" s="24" t="s">
        <v>15</v>
      </c>
    </row>
    <row r="24" spans="1:11" s="24" customFormat="1" ht="15.75">
      <c r="A24" s="28" t="s">
        <v>61</v>
      </c>
      <c r="C24" s="45">
        <f>(C22*C17)-(C23*C17)</f>
        <v>196.79999999999973</v>
      </c>
      <c r="D24" s="45">
        <f>(D22*D17)-(D23*D17)</f>
        <v>196.79999999999973</v>
      </c>
      <c r="E24" s="30" t="s">
        <v>30</v>
      </c>
      <c r="F24" s="46">
        <v>197</v>
      </c>
      <c r="G24" s="24" t="s">
        <v>79</v>
      </c>
    </row>
    <row r="25" spans="1:11" s="28" customFormat="1" ht="16.5" thickBot="1">
      <c r="A25" s="33" t="s">
        <v>62</v>
      </c>
      <c r="B25" s="33"/>
      <c r="C25" s="36">
        <f>C21-D13</f>
        <v>86.799999999999727</v>
      </c>
      <c r="D25" s="36">
        <f>D21-D13</f>
        <v>86.799999999999727</v>
      </c>
      <c r="E25" s="47" t="s">
        <v>30</v>
      </c>
      <c r="F25" s="48">
        <v>87</v>
      </c>
      <c r="G25" s="24" t="s">
        <v>79</v>
      </c>
    </row>
    <row r="26" spans="1:11" ht="5.25" customHeight="1" thickTop="1">
      <c r="F26" s="49"/>
    </row>
    <row r="27" spans="1:11" s="50" customFormat="1" ht="18.75">
      <c r="A27" s="68" t="s">
        <v>55</v>
      </c>
      <c r="B27" s="68"/>
      <c r="C27" s="68"/>
      <c r="D27" s="68"/>
      <c r="E27" s="68"/>
      <c r="F27" s="68"/>
    </row>
    <row r="28" spans="1:11" s="50" customFormat="1" ht="18.75">
      <c r="A28" s="67" t="s">
        <v>56</v>
      </c>
      <c r="B28" s="67"/>
      <c r="C28" s="67"/>
      <c r="D28" s="67"/>
      <c r="E28" s="67"/>
      <c r="F28" s="67"/>
    </row>
    <row r="29" spans="1:11" s="24" customFormat="1" ht="31.5">
      <c r="D29" s="25" t="s">
        <v>1</v>
      </c>
      <c r="E29" s="26" t="s">
        <v>57</v>
      </c>
      <c r="F29" s="27" t="s">
        <v>86</v>
      </c>
      <c r="G29" s="28" t="s">
        <v>14</v>
      </c>
    </row>
    <row r="30" spans="1:11" s="24" customFormat="1" ht="15.75">
      <c r="A30" s="24" t="s">
        <v>91</v>
      </c>
      <c r="D30" s="16">
        <f>D19</f>
        <v>756</v>
      </c>
      <c r="E30" s="30" t="s">
        <v>3</v>
      </c>
      <c r="F30" s="40">
        <v>756</v>
      </c>
      <c r="G30" s="24" t="s">
        <v>37</v>
      </c>
    </row>
    <row r="31" spans="1:11" s="24" customFormat="1" ht="15.75">
      <c r="A31" s="24" t="s">
        <v>38</v>
      </c>
      <c r="D31" s="14">
        <v>70</v>
      </c>
      <c r="E31" s="30" t="s">
        <v>2</v>
      </c>
      <c r="F31" s="51">
        <v>70</v>
      </c>
      <c r="G31" s="24" t="s">
        <v>94</v>
      </c>
    </row>
    <row r="32" spans="1:11" s="24" customFormat="1" ht="15.75">
      <c r="A32" s="24" t="s">
        <v>39</v>
      </c>
      <c r="D32" s="41">
        <f>D30*(D31/100)</f>
        <v>529.19999999999993</v>
      </c>
      <c r="E32" s="30" t="s">
        <v>3</v>
      </c>
      <c r="F32" s="40">
        <v>529.20000000000005</v>
      </c>
      <c r="G32" s="24" t="s">
        <v>7</v>
      </c>
    </row>
    <row r="33" spans="1:9" s="24" customFormat="1" ht="15.75">
      <c r="A33" s="24" t="s">
        <v>40</v>
      </c>
      <c r="D33" s="13">
        <v>55</v>
      </c>
      <c r="E33" s="30" t="s">
        <v>30</v>
      </c>
      <c r="F33" s="31">
        <v>55</v>
      </c>
      <c r="G33" s="24" t="s">
        <v>8</v>
      </c>
    </row>
    <row r="34" spans="1:9" s="24" customFormat="1" ht="15.75">
      <c r="A34" s="24" t="s">
        <v>41</v>
      </c>
      <c r="D34" s="13">
        <v>0.5</v>
      </c>
      <c r="E34" s="30" t="s">
        <v>29</v>
      </c>
      <c r="F34" s="31">
        <v>0.5</v>
      </c>
      <c r="G34" s="24" t="s">
        <v>8</v>
      </c>
    </row>
    <row r="35" spans="1:9" s="24" customFormat="1" ht="15.75">
      <c r="A35" s="24" t="s">
        <v>42</v>
      </c>
      <c r="D35" s="43">
        <f>D30*D34</f>
        <v>378</v>
      </c>
      <c r="E35" s="30"/>
      <c r="F35" s="31">
        <v>378</v>
      </c>
      <c r="G35" s="24" t="s">
        <v>9</v>
      </c>
    </row>
    <row r="36" spans="1:9" s="24" customFormat="1" ht="15.75">
      <c r="A36" s="24" t="s">
        <v>43</v>
      </c>
      <c r="D36" s="43">
        <f>D21+D33+D35</f>
        <v>2549.7999999999997</v>
      </c>
      <c r="E36" s="30"/>
      <c r="F36" s="31">
        <v>2549.8000000000002</v>
      </c>
      <c r="G36" s="24" t="s">
        <v>95</v>
      </c>
    </row>
    <row r="37" spans="1:9" s="24" customFormat="1" ht="15.75">
      <c r="A37" s="24" t="s">
        <v>44</v>
      </c>
      <c r="D37" s="43">
        <f>D36/D32</f>
        <v>4.8182161753590327</v>
      </c>
      <c r="E37" s="30" t="s">
        <v>29</v>
      </c>
      <c r="F37" s="31">
        <v>4.82</v>
      </c>
      <c r="G37" s="24" t="s">
        <v>48</v>
      </c>
    </row>
    <row r="38" spans="1:9" s="24" customFormat="1" ht="15.75">
      <c r="A38" s="24" t="s">
        <v>69</v>
      </c>
      <c r="D38" s="13">
        <v>6.24</v>
      </c>
      <c r="E38" s="30" t="s">
        <v>29</v>
      </c>
      <c r="F38" s="31">
        <v>6.24</v>
      </c>
      <c r="G38" s="24" t="s">
        <v>68</v>
      </c>
      <c r="I38" s="58" t="s">
        <v>67</v>
      </c>
    </row>
    <row r="39" spans="1:9" s="24" customFormat="1" ht="15.75">
      <c r="A39" s="24" t="s">
        <v>28</v>
      </c>
      <c r="D39" s="53">
        <f>D38*D32</f>
        <v>3302.2079999999996</v>
      </c>
      <c r="E39" s="30"/>
      <c r="F39" s="31">
        <v>3302.21</v>
      </c>
      <c r="G39" s="24" t="s">
        <v>45</v>
      </c>
    </row>
    <row r="40" spans="1:9" s="24" customFormat="1" ht="15.75">
      <c r="A40" s="24" t="s">
        <v>31</v>
      </c>
      <c r="D40" s="43">
        <f>D38-D37</f>
        <v>1.4217838246409675</v>
      </c>
      <c r="E40" s="30" t="s">
        <v>29</v>
      </c>
      <c r="F40" s="31">
        <v>1.42</v>
      </c>
      <c r="G40" s="24" t="s">
        <v>46</v>
      </c>
    </row>
    <row r="41" spans="1:9" s="24" customFormat="1" ht="16.5" thickBot="1">
      <c r="A41" s="33" t="s">
        <v>18</v>
      </c>
      <c r="B41" s="54"/>
      <c r="C41" s="54"/>
      <c r="D41" s="55">
        <f>(1-(D37/D38))*100</f>
        <v>22.784997189759093</v>
      </c>
      <c r="E41" s="56" t="s">
        <v>2</v>
      </c>
      <c r="F41" s="57">
        <v>23</v>
      </c>
      <c r="G41" s="24" t="s">
        <v>47</v>
      </c>
    </row>
    <row r="42" spans="1:9" s="24" customFormat="1" ht="16.5" thickTop="1">
      <c r="A42" s="52"/>
      <c r="E42" s="30"/>
    </row>
    <row r="43" spans="1:9" s="24" customFormat="1" ht="15.75">
      <c r="E43" s="30"/>
    </row>
    <row r="44" spans="1:9" s="24" customFormat="1" ht="15.75">
      <c r="E44" s="30"/>
    </row>
  </sheetData>
  <sheetProtection password="EC32" sheet="1" objects="1" scenarios="1" selectLockedCells="1"/>
  <mergeCells count="5">
    <mergeCell ref="A5:F5"/>
    <mergeCell ref="A15:F15"/>
    <mergeCell ref="A27:F27"/>
    <mergeCell ref="A28:F28"/>
    <mergeCell ref="A1:F1"/>
  </mergeCells>
  <hyperlinks>
    <hyperlink ref="I38"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Terry Hampton</cp:lastModifiedBy>
  <cp:lastPrinted>2014-09-15T15:05:12Z</cp:lastPrinted>
  <dcterms:created xsi:type="dcterms:W3CDTF">2013-09-19T20:20:14Z</dcterms:created>
  <dcterms:modified xsi:type="dcterms:W3CDTF">2015-12-22T17:40:48Z</dcterms:modified>
</cp:coreProperties>
</file>